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9\춘천북부노인복지관 대외비\2026년\8. 세입 및 세출 내역 공고\"/>
    </mc:Choice>
  </mc:AlternateContent>
  <xr:revisionPtr revIDLastSave="0" documentId="13_ncr:1_{64764384-155F-47FA-A48A-9CCE510166ED}" xr6:coauthVersionLast="47" xr6:coauthVersionMax="47" xr10:uidLastSave="{00000000-0000-0000-0000-000000000000}"/>
  <bookViews>
    <workbookView xWindow="-120" yWindow="-120" windowWidth="29040" windowHeight="15720" xr2:uid="{54DB4FE1-7584-462F-912B-16EC7ADA153A}"/>
  </bookViews>
  <sheets>
    <sheet name="세입 및 세출 결산보고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7" i="1" l="1"/>
  <c r="K27" i="1"/>
  <c r="I27" i="1"/>
  <c r="J23" i="1"/>
  <c r="K23" i="1"/>
  <c r="K24" i="1" s="1"/>
  <c r="I23" i="1"/>
  <c r="J15" i="1"/>
  <c r="K15" i="1"/>
  <c r="I15" i="1"/>
  <c r="J12" i="1"/>
  <c r="K12" i="1"/>
  <c r="I12" i="1"/>
  <c r="D45" i="1"/>
  <c r="E45" i="1"/>
  <c r="C45" i="1"/>
  <c r="D42" i="1"/>
  <c r="E42" i="1"/>
  <c r="C42" i="1"/>
  <c r="D36" i="1"/>
  <c r="E36" i="1"/>
  <c r="C36" i="1"/>
  <c r="D34" i="1"/>
  <c r="E34" i="1"/>
  <c r="C34" i="1"/>
  <c r="D27" i="1"/>
  <c r="E27" i="1"/>
  <c r="C27" i="1"/>
  <c r="D12" i="1"/>
  <c r="E12" i="1"/>
  <c r="C12" i="1"/>
  <c r="J65" i="1"/>
  <c r="K65" i="1"/>
  <c r="J64" i="1"/>
  <c r="K64" i="1"/>
  <c r="I64" i="1"/>
  <c r="I65" i="1" s="1"/>
  <c r="J60" i="1"/>
  <c r="J61" i="1" s="1"/>
  <c r="K60" i="1"/>
  <c r="K61" i="1" s="1"/>
  <c r="I60" i="1"/>
  <c r="I61" i="1" s="1"/>
  <c r="J28" i="1"/>
  <c r="K28" i="1"/>
  <c r="I28" i="1"/>
  <c r="K5" i="1" l="1"/>
  <c r="J24" i="1"/>
  <c r="J5" i="1" s="1"/>
  <c r="E5" i="1"/>
  <c r="D5" i="1"/>
  <c r="C5" i="1"/>
  <c r="I24" i="1"/>
  <c r="I5" i="1" s="1"/>
</calcChain>
</file>

<file path=xl/sharedStrings.xml><?xml version="1.0" encoding="utf-8"?>
<sst xmlns="http://schemas.openxmlformats.org/spreadsheetml/2006/main" count="256" uniqueCount="128">
  <si>
    <t>세 입</t>
    <phoneticPr fontId="3" type="noConversion"/>
  </si>
  <si>
    <t>집행율(%)
[(C/A)*100]</t>
    <phoneticPr fontId="3" type="noConversion"/>
  </si>
  <si>
    <t>세 출</t>
    <phoneticPr fontId="3" type="noConversion"/>
  </si>
  <si>
    <t>연간총액(A)</t>
  </si>
  <si>
    <t>&lt;&lt;세입계&gt;&gt;</t>
    <phoneticPr fontId="3" type="noConversion"/>
  </si>
  <si>
    <t>&lt;&lt;세출계&gt;&gt;</t>
    <phoneticPr fontId="3" type="noConversion"/>
  </si>
  <si>
    <t>사업수입</t>
  </si>
  <si>
    <t>경로식당사업수입</t>
  </si>
  <si>
    <t>사무비</t>
  </si>
  <si>
    <t>인건비</t>
  </si>
  <si>
    <t>급여</t>
    <phoneticPr fontId="3" type="noConversion"/>
  </si>
  <si>
    <t>회원가입수입</t>
  </si>
  <si>
    <t>제수당</t>
    <phoneticPr fontId="3" type="noConversion"/>
  </si>
  <si>
    <t>평생교육사업수입</t>
  </si>
  <si>
    <t>일용잡급</t>
    <phoneticPr fontId="3" type="noConversion"/>
  </si>
  <si>
    <t>카페운영수입</t>
  </si>
  <si>
    <t>식생활지원사업수입</t>
  </si>
  <si>
    <t>사회보험부담금</t>
    <phoneticPr fontId="3" type="noConversion"/>
  </si>
  <si>
    <t>기타후생경비</t>
    <phoneticPr fontId="3" type="noConversion"/>
  </si>
  <si>
    <t>스마트복지관사업</t>
  </si>
  <si>
    <t>사업수입 소계</t>
    <phoneticPr fontId="3" type="noConversion"/>
  </si>
  <si>
    <t>업무추진비</t>
  </si>
  <si>
    <t>기관운영비</t>
    <phoneticPr fontId="3" type="noConversion"/>
  </si>
  <si>
    <t>보조금수입</t>
  </si>
  <si>
    <t>시립노인복지관운영사업</t>
  </si>
  <si>
    <t>회의비</t>
    <phoneticPr fontId="3" type="noConversion"/>
  </si>
  <si>
    <t>노인사회활동지원사업</t>
  </si>
  <si>
    <t>저소득무료급식사업</t>
  </si>
  <si>
    <t>운영비</t>
  </si>
  <si>
    <t>여비</t>
    <phoneticPr fontId="3" type="noConversion"/>
  </si>
  <si>
    <t>평생학습센터사업</t>
  </si>
  <si>
    <t>공공요금</t>
    <phoneticPr fontId="3" type="noConversion"/>
  </si>
  <si>
    <t>강원도노인복지기금사업</t>
  </si>
  <si>
    <t>제세공과금</t>
    <phoneticPr fontId="3" type="noConversion"/>
  </si>
  <si>
    <t>노인맞춤돌봄서비스사업</t>
  </si>
  <si>
    <t>차량비</t>
    <phoneticPr fontId="3" type="noConversion"/>
  </si>
  <si>
    <t>선한이웃마을돌봄사업</t>
  </si>
  <si>
    <t>연료비</t>
    <phoneticPr fontId="3" type="noConversion"/>
  </si>
  <si>
    <t>식생활지원사업</t>
  </si>
  <si>
    <t>기타운영비</t>
    <phoneticPr fontId="3" type="noConversion"/>
  </si>
  <si>
    <t>노인맞춤돌봄서비스 명절수당</t>
  </si>
  <si>
    <t>운영비 소계</t>
    <phoneticPr fontId="3" type="noConversion"/>
  </si>
  <si>
    <t>(시자체)노인사회활동지원사업</t>
  </si>
  <si>
    <t>재산조성비</t>
  </si>
  <si>
    <t>시설비</t>
  </si>
  <si>
    <t>자산취득비</t>
    <phoneticPr fontId="3" type="noConversion"/>
  </si>
  <si>
    <t>보조금 수입</t>
    <phoneticPr fontId="3" type="noConversion"/>
  </si>
  <si>
    <t>보조금수입 소계</t>
    <phoneticPr fontId="3" type="noConversion"/>
  </si>
  <si>
    <t>후원금수입</t>
  </si>
  <si>
    <t>재산조성비 소계</t>
    <phoneticPr fontId="3" type="noConversion"/>
  </si>
  <si>
    <t>사업비</t>
  </si>
  <si>
    <t>상담사업비</t>
    <phoneticPr fontId="3" type="noConversion"/>
  </si>
  <si>
    <t>후원금수입</t>
    <phoneticPr fontId="3" type="noConversion"/>
  </si>
  <si>
    <t>비지정후원금</t>
  </si>
  <si>
    <t>이용자관리사업및권리증진사업비</t>
    <phoneticPr fontId="3" type="noConversion"/>
  </si>
  <si>
    <t>평생교육지원사업비</t>
    <phoneticPr fontId="3" type="noConversion"/>
  </si>
  <si>
    <t>취미여가지원사업비</t>
    <phoneticPr fontId="3" type="noConversion"/>
  </si>
  <si>
    <t>위기독거노인지원사업비</t>
    <phoneticPr fontId="3" type="noConversion"/>
  </si>
  <si>
    <t>지역인적자원개발사업비</t>
    <phoneticPr fontId="3" type="noConversion"/>
  </si>
  <si>
    <t>전입금</t>
  </si>
  <si>
    <t>법인전입금</t>
  </si>
  <si>
    <t>지역물적자원개발사업비</t>
    <phoneticPr fontId="3" type="noConversion"/>
  </si>
  <si>
    <t>지역사회단체연계사업비</t>
    <phoneticPr fontId="3" type="noConversion"/>
  </si>
  <si>
    <t>이월금</t>
  </si>
  <si>
    <t>전년도이월금(보조금)</t>
  </si>
  <si>
    <t>건강증진사업비</t>
    <phoneticPr fontId="3" type="noConversion"/>
  </si>
  <si>
    <t>전년도이월금(사업수입)</t>
  </si>
  <si>
    <t>연구개발사업비</t>
    <phoneticPr fontId="3" type="noConversion"/>
  </si>
  <si>
    <t>전년도이월금(법인전입금)</t>
  </si>
  <si>
    <t>세탁차량지원사업비</t>
    <phoneticPr fontId="3" type="noConversion"/>
  </si>
  <si>
    <t>전년도이월금(잡수입)</t>
  </si>
  <si>
    <t>스마트복지관사업비</t>
    <phoneticPr fontId="3" type="noConversion"/>
  </si>
  <si>
    <t>전년도이월금(후원금)</t>
  </si>
  <si>
    <t>이월금 소계</t>
    <phoneticPr fontId="3" type="noConversion"/>
  </si>
  <si>
    <t>급식지원사업비</t>
    <phoneticPr fontId="3" type="noConversion"/>
  </si>
  <si>
    <t>잡수입</t>
  </si>
  <si>
    <t>기타예금이자수입</t>
  </si>
  <si>
    <t>저소득무료급식사업비</t>
    <phoneticPr fontId="3" type="noConversion"/>
  </si>
  <si>
    <t>기타잡수입</t>
  </si>
  <si>
    <t>도시락배달사업비</t>
    <phoneticPr fontId="3" type="noConversion"/>
  </si>
  <si>
    <t>잡수입 소계</t>
    <phoneticPr fontId="3" type="noConversion"/>
  </si>
  <si>
    <t>노인사회활동지원사업비</t>
    <phoneticPr fontId="3" type="noConversion"/>
  </si>
  <si>
    <t>강원도노인복지기금사업비</t>
    <phoneticPr fontId="3" type="noConversion"/>
  </si>
  <si>
    <t>노인맞춤돌봄서비스사업비</t>
    <phoneticPr fontId="3" type="noConversion"/>
  </si>
  <si>
    <t>마을관리소사업비</t>
    <phoneticPr fontId="3" type="noConversion"/>
  </si>
  <si>
    <t>선한이웃마을사업비</t>
    <phoneticPr fontId="3" type="noConversion"/>
  </si>
  <si>
    <t>식생활지원사업비</t>
    <phoneticPr fontId="3" type="noConversion"/>
  </si>
  <si>
    <t>노인맞춤돌봄서비스명절수당사업비</t>
    <phoneticPr fontId="3" type="noConversion"/>
  </si>
  <si>
    <t>이용자권익증진사업비</t>
    <phoneticPr fontId="3" type="noConversion"/>
  </si>
  <si>
    <t>문화예술교육지원사업비</t>
    <phoneticPr fontId="3" type="noConversion"/>
  </si>
  <si>
    <t>사업비 소계</t>
    <phoneticPr fontId="3" type="noConversion"/>
  </si>
  <si>
    <t>예비비 및 기타</t>
  </si>
  <si>
    <t>예비비</t>
    <phoneticPr fontId="3" type="noConversion"/>
  </si>
  <si>
    <t>반환금</t>
    <phoneticPr fontId="3" type="noConversion"/>
  </si>
  <si>
    <t>도시락배달사업</t>
  </si>
  <si>
    <t>문화예술교육지원사업</t>
  </si>
  <si>
    <t>춘천시어버이날기념행사</t>
  </si>
  <si>
    <t>춘천시노인의날기념행사</t>
  </si>
  <si>
    <t>세대공감행복나눔(지정)</t>
  </si>
  <si>
    <t>해피빈 모금사업(지정)</t>
  </si>
  <si>
    <t>기타예금이자수입(지정)</t>
  </si>
  <si>
    <t>내생애최고의선물지원사업(지정)</t>
  </si>
  <si>
    <t>조손세대양성지원사업</t>
  </si>
  <si>
    <t>시설장비 유지비</t>
    <phoneticPr fontId="3" type="noConversion"/>
  </si>
  <si>
    <t>1/3세대통합사업비</t>
    <phoneticPr fontId="3" type="noConversion"/>
  </si>
  <si>
    <t>읍면동평생학습센터사업비</t>
    <phoneticPr fontId="3" type="noConversion"/>
  </si>
  <si>
    <t>전문상담사업비</t>
    <phoneticPr fontId="3" type="noConversion"/>
  </si>
  <si>
    <t>어버이날기념행사사업비</t>
    <phoneticPr fontId="3" type="noConversion"/>
  </si>
  <si>
    <t>노인의날기념행사사업비</t>
    <phoneticPr fontId="3" type="noConversion"/>
  </si>
  <si>
    <t>조손세대양성지원사업비</t>
    <phoneticPr fontId="3" type="noConversion"/>
  </si>
  <si>
    <t>사업비</t>
    <phoneticPr fontId="3" type="noConversion"/>
  </si>
  <si>
    <t>사업비소계</t>
    <phoneticPr fontId="3" type="noConversion"/>
  </si>
  <si>
    <t>26년 본예산</t>
    <phoneticPr fontId="3" type="noConversion"/>
  </si>
  <si>
    <t>후원금수입  소계</t>
    <phoneticPr fontId="3" type="noConversion"/>
  </si>
  <si>
    <t>전입금  소계</t>
    <phoneticPr fontId="3" type="noConversion"/>
  </si>
  <si>
    <t>퇴직금 및 퇴직적립금</t>
    <phoneticPr fontId="3" type="noConversion"/>
  </si>
  <si>
    <t>인건비  소계</t>
    <phoneticPr fontId="3" type="noConversion"/>
  </si>
  <si>
    <t>업무추진비 소계</t>
    <phoneticPr fontId="3" type="noConversion"/>
  </si>
  <si>
    <t>수용비 및 수수료</t>
    <phoneticPr fontId="3" type="noConversion"/>
  </si>
  <si>
    <t>사무비 소계</t>
    <phoneticPr fontId="3" type="noConversion"/>
  </si>
  <si>
    <t>시설비  소계</t>
    <phoneticPr fontId="3" type="noConversion"/>
  </si>
  <si>
    <t>(시자체)노인사회활동지원사업사업비</t>
    <phoneticPr fontId="3" type="noConversion"/>
  </si>
  <si>
    <t>예비비 및 기타소계</t>
    <phoneticPr fontId="3" type="noConversion"/>
  </si>
  <si>
    <t>예비비 및 기타 소계</t>
    <phoneticPr fontId="3" type="noConversion"/>
  </si>
  <si>
    <t>2026년 춘천북부노인복지관 세입 및 세출 결산보고(02.01.~02.28.)</t>
    <phoneticPr fontId="3" type="noConversion"/>
  </si>
  <si>
    <t>2월 집행금액</t>
    <phoneticPr fontId="3" type="noConversion"/>
  </si>
  <si>
    <t>01월~02월 누적(C)</t>
    <phoneticPr fontId="3" type="noConversion"/>
  </si>
  <si>
    <t>집행금액(2월)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</si>
</sst>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1" x14ac:knownFonts="1">
    <font>
      <sz val="11"/>
      <color indexed="8"/>
      <name val="맑은 고딕"/>
      <family val="2"/>
      <scheme val="minor"/>
    </font>
    <font>
      <sz val="11"/>
      <color indexed="8"/>
      <name val="맑은 고딕"/>
      <family val="2"/>
      <scheme val="minor"/>
    </font>
    <font>
      <sz val="16"/>
      <color indexed="8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10"/>
      <color theme="0"/>
      <name val="맑은 고딕"/>
      <family val="3"/>
      <charset val="129"/>
    </font>
    <font>
      <b/>
      <sz val="9"/>
      <color theme="0"/>
      <name val="맑은 고딕"/>
      <family val="3"/>
      <charset val="129"/>
    </font>
    <font>
      <sz val="10"/>
      <color indexed="8"/>
      <name val="맑은 고딕"/>
      <family val="2"/>
      <scheme val="minor"/>
    </font>
    <font>
      <sz val="10"/>
      <name val="맑은 고딕"/>
      <family val="3"/>
      <charset val="129"/>
    </font>
    <font>
      <sz val="10"/>
      <name val="Calibri"/>
      <family val="2"/>
    </font>
    <font>
      <sz val="10"/>
      <color indexed="8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rgb="FFD9E5E9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62">
    <xf numFmtId="0" fontId="0" fillId="0" borderId="0" xfId="0">
      <alignment vertical="center"/>
    </xf>
    <xf numFmtId="41" fontId="0" fillId="0" borderId="0" xfId="1" applyFont="1">
      <alignment vertical="center"/>
    </xf>
    <xf numFmtId="3" fontId="0" fillId="0" borderId="0" xfId="0" applyNumberFormat="1">
      <alignment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" fontId="4" fillId="3" borderId="1" xfId="0" applyNumberFormat="1" applyFont="1" applyFill="1" applyBorder="1" applyAlignment="1">
      <alignment horizontal="right" vertical="center"/>
    </xf>
    <xf numFmtId="0" fontId="6" fillId="0" borderId="0" xfId="0" applyFont="1">
      <alignment vertical="center"/>
    </xf>
    <xf numFmtId="41" fontId="6" fillId="0" borderId="0" xfId="1" applyFont="1">
      <alignment vertical="center"/>
    </xf>
    <xf numFmtId="4" fontId="6" fillId="6" borderId="1" xfId="0" applyNumberFormat="1" applyFont="1" applyFill="1" applyBorder="1" applyAlignment="1">
      <alignment horizontal="right" vertical="center"/>
    </xf>
    <xf numFmtId="0" fontId="6" fillId="4" borderId="0" xfId="0" applyFont="1" applyFill="1">
      <alignment vertical="center"/>
    </xf>
    <xf numFmtId="3" fontId="6" fillId="0" borderId="0" xfId="0" applyNumberFormat="1" applyFont="1">
      <alignment vertical="center"/>
    </xf>
    <xf numFmtId="49" fontId="4" fillId="2" borderId="1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49" fontId="9" fillId="0" borderId="4" xfId="0" applyNumberFormat="1" applyFont="1" applyBorder="1" applyAlignment="1">
      <alignment horizontal="center" vertical="center"/>
    </xf>
    <xf numFmtId="3" fontId="4" fillId="3" borderId="6" xfId="0" applyNumberFormat="1" applyFont="1" applyFill="1" applyBorder="1" applyAlignment="1">
      <alignment horizontal="right" vertical="center"/>
    </xf>
    <xf numFmtId="49" fontId="9" fillId="4" borderId="4" xfId="0" applyNumberFormat="1" applyFont="1" applyFill="1" applyBorder="1" applyAlignment="1">
      <alignment horizontal="center" vertical="center"/>
    </xf>
    <xf numFmtId="3" fontId="9" fillId="6" borderId="4" xfId="0" applyNumberFormat="1" applyFont="1" applyFill="1" applyBorder="1" applyAlignment="1">
      <alignment horizontal="right" vertical="center"/>
    </xf>
    <xf numFmtId="4" fontId="6" fillId="4" borderId="5" xfId="0" applyNumberFormat="1" applyFont="1" applyFill="1" applyBorder="1" applyAlignment="1">
      <alignment horizontal="right" vertical="center"/>
    </xf>
    <xf numFmtId="4" fontId="6" fillId="4" borderId="3" xfId="0" applyNumberFormat="1" applyFont="1" applyFill="1" applyBorder="1" applyAlignment="1">
      <alignment horizontal="right" vertical="center"/>
    </xf>
    <xf numFmtId="4" fontId="6" fillId="5" borderId="3" xfId="0" applyNumberFormat="1" applyFont="1" applyFill="1" applyBorder="1" applyAlignment="1">
      <alignment horizontal="right" vertical="center"/>
    </xf>
    <xf numFmtId="4" fontId="6" fillId="6" borderId="3" xfId="0" applyNumberFormat="1" applyFont="1" applyFill="1" applyBorder="1" applyAlignment="1">
      <alignment horizontal="right" vertical="center"/>
    </xf>
    <xf numFmtId="49" fontId="9" fillId="5" borderId="4" xfId="0" applyNumberFormat="1" applyFont="1" applyFill="1" applyBorder="1" applyAlignment="1">
      <alignment horizontal="center" vertical="center"/>
    </xf>
    <xf numFmtId="3" fontId="9" fillId="5" borderId="4" xfId="0" applyNumberFormat="1" applyFont="1" applyFill="1" applyBorder="1" applyAlignment="1">
      <alignment horizontal="right" vertical="center"/>
    </xf>
    <xf numFmtId="49" fontId="10" fillId="0" borderId="4" xfId="0" applyNumberFormat="1" applyFont="1" applyFill="1" applyBorder="1" applyAlignment="1">
      <alignment horizontal="center" vertical="center"/>
    </xf>
    <xf numFmtId="3" fontId="6" fillId="0" borderId="4" xfId="0" applyNumberFormat="1" applyFont="1" applyBorder="1" applyAlignment="1">
      <alignment horizontal="right" vertical="center"/>
    </xf>
    <xf numFmtId="49" fontId="10" fillId="4" borderId="4" xfId="0" applyNumberFormat="1" applyFont="1" applyFill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5" borderId="4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>
      <alignment vertical="center"/>
    </xf>
    <xf numFmtId="0" fontId="6" fillId="0" borderId="12" xfId="0" applyFont="1" applyBorder="1">
      <alignment vertical="center"/>
    </xf>
    <xf numFmtId="49" fontId="10" fillId="5" borderId="7" xfId="0" applyNumberFormat="1" applyFont="1" applyFill="1" applyBorder="1" applyAlignment="1">
      <alignment horizontal="center" vertical="center"/>
    </xf>
    <xf numFmtId="49" fontId="10" fillId="5" borderId="8" xfId="0" applyNumberFormat="1" applyFont="1" applyFill="1" applyBorder="1" applyAlignment="1">
      <alignment horizontal="center" vertical="center"/>
    </xf>
    <xf numFmtId="49" fontId="10" fillId="6" borderId="7" xfId="0" applyNumberFormat="1" applyFont="1" applyFill="1" applyBorder="1" applyAlignment="1">
      <alignment horizontal="center" vertical="center"/>
    </xf>
    <xf numFmtId="49" fontId="10" fillId="6" borderId="9" xfId="0" applyNumberFormat="1" applyFont="1" applyFill="1" applyBorder="1" applyAlignment="1">
      <alignment horizontal="center" vertical="center"/>
    </xf>
    <xf numFmtId="49" fontId="10" fillId="6" borderId="8" xfId="0" applyNumberFormat="1" applyFont="1" applyFill="1" applyBorder="1" applyAlignment="1">
      <alignment horizontal="center" vertical="center"/>
    </xf>
    <xf numFmtId="49" fontId="10" fillId="5" borderId="4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2" xfId="0" applyNumberFormat="1" applyFont="1" applyFill="1" applyBorder="1" applyAlignment="1">
      <alignment horizontal="center" vertical="center"/>
    </xf>
    <xf numFmtId="49" fontId="4" fillId="2" borderId="3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49" fontId="10" fillId="6" borderId="4" xfId="0" applyNumberFormat="1" applyFont="1" applyFill="1" applyBorder="1" applyAlignment="1">
      <alignment horizontal="center" vertical="center"/>
    </xf>
    <xf numFmtId="49" fontId="4" fillId="3" borderId="6" xfId="0" applyNumberFormat="1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9" fillId="5" borderId="4" xfId="0" applyFont="1" applyFill="1" applyBorder="1" applyAlignment="1">
      <alignment horizontal="center" vertical="center"/>
    </xf>
    <xf numFmtId="0" fontId="9" fillId="6" borderId="4" xfId="0" applyFont="1" applyFill="1" applyBorder="1" applyAlignment="1">
      <alignment horizontal="center" vertical="center"/>
    </xf>
    <xf numFmtId="49" fontId="6" fillId="0" borderId="4" xfId="0" applyNumberFormat="1" applyFont="1" applyBorder="1" applyAlignment="1">
      <alignment horizontal="left" vertical="center"/>
    </xf>
    <xf numFmtId="0" fontId="6" fillId="0" borderId="11" xfId="0" applyFont="1" applyFill="1" applyBorder="1" applyAlignment="1">
      <alignment horizontal="center" vertical="center"/>
    </xf>
    <xf numFmtId="0" fontId="6" fillId="0" borderId="11" xfId="0" applyFont="1" applyFill="1" applyBorder="1">
      <alignment vertical="center"/>
    </xf>
    <xf numFmtId="0" fontId="6" fillId="0" borderId="10" xfId="0" applyFont="1" applyFill="1" applyBorder="1">
      <alignment vertical="center"/>
    </xf>
    <xf numFmtId="49" fontId="7" fillId="0" borderId="0" xfId="0" applyNumberFormat="1" applyFont="1" applyFill="1" applyBorder="1" applyAlignment="1">
      <alignment horizontal="center" vertical="center"/>
    </xf>
    <xf numFmtId="49" fontId="8" fillId="0" borderId="0" xfId="0" applyNumberFormat="1" applyFont="1" applyFill="1" applyBorder="1" applyAlignment="1">
      <alignment horizontal="center" vertical="center"/>
    </xf>
    <xf numFmtId="3" fontId="6" fillId="0" borderId="0" xfId="0" applyNumberFormat="1" applyFont="1" applyFill="1" applyBorder="1" applyAlignment="1">
      <alignment horizontal="right" vertical="center"/>
    </xf>
    <xf numFmtId="3" fontId="6" fillId="0" borderId="12" xfId="0" applyNumberFormat="1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>
      <alignment vertical="center"/>
    </xf>
    <xf numFmtId="0" fontId="6" fillId="0" borderId="12" xfId="0" applyFont="1" applyFill="1" applyBorder="1">
      <alignment vertical="center"/>
    </xf>
    <xf numFmtId="3" fontId="6" fillId="0" borderId="13" xfId="0" applyNumberFormat="1" applyFont="1" applyFill="1" applyBorder="1" applyAlignment="1">
      <alignment horizontal="right" vertical="center"/>
    </xf>
    <xf numFmtId="3" fontId="6" fillId="0" borderId="4" xfId="0" applyNumberFormat="1" applyFont="1" applyFill="1" applyBorder="1" applyAlignment="1">
      <alignment horizontal="right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C58BE0-AE2D-47C8-8516-61DA87E034CE}">
  <sheetPr>
    <pageSetUpPr fitToPage="1"/>
  </sheetPr>
  <dimension ref="A1:O66"/>
  <sheetViews>
    <sheetView tabSelected="1" zoomScale="115" zoomScaleNormal="115" workbookViewId="0">
      <selection activeCell="H18" sqref="H18"/>
    </sheetView>
  </sheetViews>
  <sheetFormatPr defaultRowHeight="16.5" x14ac:dyDescent="0.3"/>
  <cols>
    <col min="1" max="1" width="10.25" style="13" customWidth="1"/>
    <col min="2" max="2" width="26.875" style="13" bestFit="1" customWidth="1"/>
    <col min="3" max="3" width="15.625" customWidth="1"/>
    <col min="4" max="4" width="13.125" customWidth="1"/>
    <col min="5" max="5" width="14.875" customWidth="1"/>
    <col min="6" max="7" width="12.75" bestFit="1" customWidth="1"/>
    <col min="8" max="8" width="30.5" bestFit="1" customWidth="1"/>
    <col min="9" max="9" width="15.625" customWidth="1"/>
    <col min="10" max="10" width="13.125" customWidth="1"/>
    <col min="11" max="11" width="14.875" customWidth="1"/>
    <col min="12" max="12" width="12" hidden="1" customWidth="1"/>
    <col min="14" max="14" width="9.375" bestFit="1" customWidth="1"/>
    <col min="15" max="15" width="12.875" style="1" bestFit="1" customWidth="1"/>
  </cols>
  <sheetData>
    <row r="1" spans="1:15" ht="33.75" customHeight="1" x14ac:dyDescent="0.3">
      <c r="A1" s="38" t="s">
        <v>124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</row>
    <row r="2" spans="1:15" ht="18" customHeight="1" x14ac:dyDescent="0.3">
      <c r="E2" s="2"/>
    </row>
    <row r="3" spans="1:15" x14ac:dyDescent="0.3">
      <c r="A3" s="39" t="s">
        <v>0</v>
      </c>
      <c r="B3" s="39"/>
      <c r="C3" s="3" t="s">
        <v>112</v>
      </c>
      <c r="D3" s="40" t="s">
        <v>127</v>
      </c>
      <c r="E3" s="41"/>
      <c r="F3" s="42" t="s">
        <v>2</v>
      </c>
      <c r="G3" s="42"/>
      <c r="H3" s="42"/>
      <c r="I3" s="3" t="s">
        <v>112</v>
      </c>
      <c r="J3" s="40" t="s">
        <v>127</v>
      </c>
      <c r="K3" s="41"/>
      <c r="L3" s="43" t="s">
        <v>1</v>
      </c>
    </row>
    <row r="4" spans="1:15" x14ac:dyDescent="0.3">
      <c r="A4" s="39"/>
      <c r="B4" s="39"/>
      <c r="C4" s="3" t="s">
        <v>3</v>
      </c>
      <c r="D4" s="3" t="s">
        <v>125</v>
      </c>
      <c r="E4" s="4" t="s">
        <v>126</v>
      </c>
      <c r="F4" s="42"/>
      <c r="G4" s="42"/>
      <c r="H4" s="42"/>
      <c r="I4" s="3" t="s">
        <v>3</v>
      </c>
      <c r="J4" s="11" t="s">
        <v>125</v>
      </c>
      <c r="K4" s="4" t="s">
        <v>126</v>
      </c>
      <c r="L4" s="39"/>
    </row>
    <row r="5" spans="1:15" x14ac:dyDescent="0.3">
      <c r="A5" s="45" t="s">
        <v>4</v>
      </c>
      <c r="B5" s="45"/>
      <c r="C5" s="15">
        <f>SUM(C12,C27,C34,C36,C42,C45)</f>
        <v>8222614000</v>
      </c>
      <c r="D5" s="15">
        <f>SUM(D12,D27,D36,D42,D45,D34)</f>
        <v>209113997</v>
      </c>
      <c r="E5" s="15">
        <f>SUM(E12,E27,E36,E42,E45,E34)</f>
        <v>2829659313</v>
      </c>
      <c r="F5" s="46" t="s">
        <v>5</v>
      </c>
      <c r="G5" s="46"/>
      <c r="H5" s="46"/>
      <c r="I5" s="15">
        <f>SUM(I24,I28,I61,I65)</f>
        <v>8222614000</v>
      </c>
      <c r="J5" s="15">
        <f t="shared" ref="J5:K5" si="0">SUM(J24,J28,J61,J65)</f>
        <v>519803166</v>
      </c>
      <c r="K5" s="15">
        <f t="shared" si="0"/>
        <v>831391536</v>
      </c>
      <c r="L5" s="5">
        <v>6.32</v>
      </c>
    </row>
    <row r="6" spans="1:15" s="6" customFormat="1" ht="13.5" x14ac:dyDescent="0.3">
      <c r="A6" s="16" t="s">
        <v>6</v>
      </c>
      <c r="B6" s="49" t="s">
        <v>7</v>
      </c>
      <c r="C6" s="25">
        <v>251199000</v>
      </c>
      <c r="D6" s="25">
        <v>16343500</v>
      </c>
      <c r="E6" s="25">
        <v>36703100</v>
      </c>
      <c r="F6" s="16" t="s">
        <v>8</v>
      </c>
      <c r="G6" s="16" t="s">
        <v>9</v>
      </c>
      <c r="H6" s="26" t="s">
        <v>10</v>
      </c>
      <c r="I6" s="60">
        <v>768000000</v>
      </c>
      <c r="J6" s="61">
        <v>61480230</v>
      </c>
      <c r="K6" s="61">
        <v>119111120</v>
      </c>
      <c r="L6" s="18">
        <v>8.2200000000000006</v>
      </c>
      <c r="O6" s="7"/>
    </row>
    <row r="7" spans="1:15" s="6" customFormat="1" ht="13.5" x14ac:dyDescent="0.3">
      <c r="A7" s="16" t="s">
        <v>6</v>
      </c>
      <c r="B7" s="49" t="s">
        <v>11</v>
      </c>
      <c r="C7" s="25">
        <v>11520000</v>
      </c>
      <c r="D7" s="25">
        <v>1110000</v>
      </c>
      <c r="E7" s="25">
        <v>2375000</v>
      </c>
      <c r="F7" s="16" t="s">
        <v>8</v>
      </c>
      <c r="G7" s="16" t="s">
        <v>9</v>
      </c>
      <c r="H7" s="26" t="s">
        <v>12</v>
      </c>
      <c r="I7" s="60">
        <v>162122000</v>
      </c>
      <c r="J7" s="61">
        <v>42103770</v>
      </c>
      <c r="K7" s="61">
        <v>44893770</v>
      </c>
      <c r="L7" s="19">
        <v>24.02</v>
      </c>
      <c r="O7" s="7"/>
    </row>
    <row r="8" spans="1:15" s="6" customFormat="1" ht="13.5" x14ac:dyDescent="0.3">
      <c r="A8" s="16" t="s">
        <v>6</v>
      </c>
      <c r="B8" s="49" t="s">
        <v>13</v>
      </c>
      <c r="C8" s="25">
        <v>49000000</v>
      </c>
      <c r="D8" s="25">
        <v>28445000</v>
      </c>
      <c r="E8" s="25">
        <v>28445000</v>
      </c>
      <c r="F8" s="16" t="s">
        <v>8</v>
      </c>
      <c r="G8" s="16" t="s">
        <v>9</v>
      </c>
      <c r="H8" s="26" t="s">
        <v>14</v>
      </c>
      <c r="I8" s="60">
        <v>7200000</v>
      </c>
      <c r="J8" s="61">
        <v>500000</v>
      </c>
      <c r="K8" s="61">
        <v>1000000</v>
      </c>
      <c r="L8" s="19">
        <v>6.94</v>
      </c>
      <c r="O8" s="7"/>
    </row>
    <row r="9" spans="1:15" s="6" customFormat="1" ht="13.5" x14ac:dyDescent="0.3">
      <c r="A9" s="16" t="s">
        <v>6</v>
      </c>
      <c r="B9" s="49" t="s">
        <v>15</v>
      </c>
      <c r="C9" s="25">
        <v>80800000</v>
      </c>
      <c r="D9" s="25">
        <v>4615377</v>
      </c>
      <c r="E9" s="25">
        <v>9499431</v>
      </c>
      <c r="F9" s="16" t="s">
        <v>8</v>
      </c>
      <c r="G9" s="16" t="s">
        <v>9</v>
      </c>
      <c r="H9" s="26" t="s">
        <v>115</v>
      </c>
      <c r="I9" s="60">
        <v>79000000</v>
      </c>
      <c r="J9" s="61">
        <v>8632090</v>
      </c>
      <c r="K9" s="61">
        <v>13917200</v>
      </c>
      <c r="L9" s="19">
        <v>11.29</v>
      </c>
      <c r="O9" s="7"/>
    </row>
    <row r="10" spans="1:15" s="6" customFormat="1" ht="13.5" x14ac:dyDescent="0.3">
      <c r="A10" s="16" t="s">
        <v>6</v>
      </c>
      <c r="B10" s="49" t="s">
        <v>16</v>
      </c>
      <c r="C10" s="25">
        <v>242060000</v>
      </c>
      <c r="D10" s="25">
        <v>19479500</v>
      </c>
      <c r="E10" s="25">
        <v>36754500</v>
      </c>
      <c r="F10" s="16" t="s">
        <v>8</v>
      </c>
      <c r="G10" s="16" t="s">
        <v>9</v>
      </c>
      <c r="H10" s="26" t="s">
        <v>17</v>
      </c>
      <c r="I10" s="60">
        <v>96040000</v>
      </c>
      <c r="J10" s="61">
        <v>6719810</v>
      </c>
      <c r="K10" s="61">
        <v>12604970</v>
      </c>
      <c r="L10" s="19">
        <v>7.12</v>
      </c>
      <c r="O10" s="7"/>
    </row>
    <row r="11" spans="1:15" s="6" customFormat="1" ht="13.5" x14ac:dyDescent="0.3">
      <c r="A11" s="16" t="s">
        <v>6</v>
      </c>
      <c r="B11" s="49" t="s">
        <v>19</v>
      </c>
      <c r="C11" s="25">
        <v>15000000</v>
      </c>
      <c r="D11" s="25">
        <v>8150000</v>
      </c>
      <c r="E11" s="25">
        <v>8150000</v>
      </c>
      <c r="F11" s="16" t="s">
        <v>8</v>
      </c>
      <c r="G11" s="16" t="s">
        <v>9</v>
      </c>
      <c r="H11" s="26" t="s">
        <v>18</v>
      </c>
      <c r="I11" s="60">
        <v>16225000</v>
      </c>
      <c r="J11" s="61">
        <v>250000</v>
      </c>
      <c r="K11" s="61">
        <v>560000</v>
      </c>
      <c r="L11" s="19">
        <v>1.48</v>
      </c>
      <c r="O11" s="7"/>
    </row>
    <row r="12" spans="1:15" s="6" customFormat="1" ht="13.5" x14ac:dyDescent="0.3">
      <c r="A12" s="44" t="s">
        <v>20</v>
      </c>
      <c r="B12" s="44"/>
      <c r="C12" s="17">
        <f>SUM(C6:C11)</f>
        <v>649579000</v>
      </c>
      <c r="D12" s="17">
        <f t="shared" ref="D12:E12" si="1">SUM(D6:D11)</f>
        <v>78143377</v>
      </c>
      <c r="E12" s="17">
        <f t="shared" si="1"/>
        <v>121927031</v>
      </c>
      <c r="F12" s="22" t="s">
        <v>8</v>
      </c>
      <c r="G12" s="37" t="s">
        <v>116</v>
      </c>
      <c r="H12" s="37"/>
      <c r="I12" s="23">
        <f>SUM(I6:I11)</f>
        <v>1128587000</v>
      </c>
      <c r="J12" s="23">
        <f t="shared" ref="J12:K12" si="2">SUM(J6:J11)</f>
        <v>119685900</v>
      </c>
      <c r="K12" s="23">
        <f t="shared" si="2"/>
        <v>192087060</v>
      </c>
      <c r="L12" s="20">
        <v>10.52</v>
      </c>
      <c r="O12" s="7"/>
    </row>
    <row r="13" spans="1:15" s="6" customFormat="1" ht="13.5" x14ac:dyDescent="0.3">
      <c r="A13" s="16" t="s">
        <v>23</v>
      </c>
      <c r="B13" s="49" t="s">
        <v>24</v>
      </c>
      <c r="C13" s="25">
        <v>1351662000</v>
      </c>
      <c r="D13" s="25">
        <v>0</v>
      </c>
      <c r="E13" s="25">
        <v>382156000</v>
      </c>
      <c r="F13" s="16" t="s">
        <v>8</v>
      </c>
      <c r="G13" s="16" t="s">
        <v>21</v>
      </c>
      <c r="H13" s="26" t="s">
        <v>22</v>
      </c>
      <c r="I13" s="60">
        <v>6000000</v>
      </c>
      <c r="J13" s="61">
        <v>632600</v>
      </c>
      <c r="K13" s="61">
        <v>1725900</v>
      </c>
      <c r="L13" s="19">
        <v>21.4</v>
      </c>
      <c r="O13" s="7"/>
    </row>
    <row r="14" spans="1:15" s="6" customFormat="1" ht="13.5" x14ac:dyDescent="0.3">
      <c r="A14" s="16" t="s">
        <v>23</v>
      </c>
      <c r="B14" s="49" t="s">
        <v>26</v>
      </c>
      <c r="C14" s="25">
        <v>4047632000</v>
      </c>
      <c r="D14" s="25">
        <v>0</v>
      </c>
      <c r="E14" s="25">
        <v>1499694000</v>
      </c>
      <c r="F14" s="16" t="s">
        <v>8</v>
      </c>
      <c r="G14" s="16" t="s">
        <v>21</v>
      </c>
      <c r="H14" s="26" t="s">
        <v>25</v>
      </c>
      <c r="I14" s="60">
        <v>5000000</v>
      </c>
      <c r="J14" s="61">
        <v>730000</v>
      </c>
      <c r="K14" s="61">
        <v>1130700</v>
      </c>
      <c r="L14" s="19">
        <v>1.41</v>
      </c>
      <c r="O14" s="7"/>
    </row>
    <row r="15" spans="1:15" s="6" customFormat="1" ht="13.5" x14ac:dyDescent="0.3">
      <c r="A15" s="16" t="s">
        <v>23</v>
      </c>
      <c r="B15" s="49" t="s">
        <v>27</v>
      </c>
      <c r="C15" s="25">
        <v>80398500</v>
      </c>
      <c r="D15" s="25">
        <v>0</v>
      </c>
      <c r="E15" s="25">
        <v>19204500</v>
      </c>
      <c r="F15" s="22" t="s">
        <v>8</v>
      </c>
      <c r="G15" s="37" t="s">
        <v>117</v>
      </c>
      <c r="H15" s="37"/>
      <c r="I15" s="23">
        <f>SUM(I13:I14)</f>
        <v>11000000</v>
      </c>
      <c r="J15" s="23">
        <f t="shared" ref="J15:K15" si="3">SUM(J13:J14)</f>
        <v>1362600</v>
      </c>
      <c r="K15" s="23">
        <f t="shared" si="3"/>
        <v>2856600</v>
      </c>
      <c r="L15" s="20">
        <v>12.39</v>
      </c>
      <c r="O15" s="7"/>
    </row>
    <row r="16" spans="1:15" s="6" customFormat="1" ht="13.5" x14ac:dyDescent="0.3">
      <c r="A16" s="16" t="s">
        <v>23</v>
      </c>
      <c r="B16" s="49" t="s">
        <v>94</v>
      </c>
      <c r="C16" s="25">
        <v>66575000</v>
      </c>
      <c r="D16" s="25">
        <v>0</v>
      </c>
      <c r="E16" s="25">
        <v>18450000</v>
      </c>
      <c r="F16" s="16" t="s">
        <v>8</v>
      </c>
      <c r="G16" s="16" t="s">
        <v>28</v>
      </c>
      <c r="H16" s="26" t="s">
        <v>29</v>
      </c>
      <c r="I16" s="60">
        <v>1728000</v>
      </c>
      <c r="J16" s="61">
        <v>59600</v>
      </c>
      <c r="K16" s="61">
        <v>59600</v>
      </c>
      <c r="L16" s="19">
        <v>0</v>
      </c>
      <c r="O16" s="7"/>
    </row>
    <row r="17" spans="1:15" s="6" customFormat="1" ht="13.5" x14ac:dyDescent="0.3">
      <c r="A17" s="16" t="s">
        <v>23</v>
      </c>
      <c r="B17" s="49" t="s">
        <v>30</v>
      </c>
      <c r="C17" s="25">
        <v>3000000</v>
      </c>
      <c r="D17" s="25">
        <v>0</v>
      </c>
      <c r="E17" s="25">
        <v>0</v>
      </c>
      <c r="F17" s="16" t="s">
        <v>8</v>
      </c>
      <c r="G17" s="16" t="s">
        <v>28</v>
      </c>
      <c r="H17" s="26" t="s">
        <v>118</v>
      </c>
      <c r="I17" s="60">
        <v>27890000</v>
      </c>
      <c r="J17" s="61">
        <v>2579200</v>
      </c>
      <c r="K17" s="61">
        <v>3787200</v>
      </c>
      <c r="L17" s="19">
        <v>11.38</v>
      </c>
      <c r="O17" s="7"/>
    </row>
    <row r="18" spans="1:15" s="6" customFormat="1" ht="13.5" x14ac:dyDescent="0.3">
      <c r="A18" s="16" t="s">
        <v>23</v>
      </c>
      <c r="B18" s="49" t="s">
        <v>32</v>
      </c>
      <c r="C18" s="25">
        <v>4200000</v>
      </c>
      <c r="D18" s="25">
        <v>0</v>
      </c>
      <c r="E18" s="25">
        <v>0</v>
      </c>
      <c r="F18" s="16" t="s">
        <v>8</v>
      </c>
      <c r="G18" s="16" t="s">
        <v>28</v>
      </c>
      <c r="H18" s="26" t="s">
        <v>31</v>
      </c>
      <c r="I18" s="60">
        <v>76200000</v>
      </c>
      <c r="J18" s="61">
        <v>8027830</v>
      </c>
      <c r="K18" s="61">
        <v>15176370</v>
      </c>
      <c r="L18" s="19">
        <v>10.039999999999999</v>
      </c>
      <c r="O18" s="7"/>
    </row>
    <row r="19" spans="1:15" s="6" customFormat="1" ht="13.5" x14ac:dyDescent="0.3">
      <c r="A19" s="16" t="s">
        <v>23</v>
      </c>
      <c r="B19" s="49" t="s">
        <v>34</v>
      </c>
      <c r="C19" s="25">
        <v>1130253000</v>
      </c>
      <c r="D19" s="25">
        <v>119677720</v>
      </c>
      <c r="E19" s="25">
        <v>221518330</v>
      </c>
      <c r="F19" s="16" t="s">
        <v>8</v>
      </c>
      <c r="G19" s="16" t="s">
        <v>28</v>
      </c>
      <c r="H19" s="26" t="s">
        <v>33</v>
      </c>
      <c r="I19" s="60">
        <v>31788000</v>
      </c>
      <c r="J19" s="61">
        <v>1117930</v>
      </c>
      <c r="K19" s="61">
        <v>5731710</v>
      </c>
      <c r="L19" s="19">
        <v>9.14</v>
      </c>
      <c r="O19" s="7"/>
    </row>
    <row r="20" spans="1:15" s="6" customFormat="1" ht="13.5" x14ac:dyDescent="0.3">
      <c r="A20" s="16" t="s">
        <v>23</v>
      </c>
      <c r="B20" s="49" t="s">
        <v>36</v>
      </c>
      <c r="C20" s="25">
        <v>3000000</v>
      </c>
      <c r="D20" s="25">
        <v>0</v>
      </c>
      <c r="E20" s="25">
        <v>0</v>
      </c>
      <c r="F20" s="16" t="s">
        <v>8</v>
      </c>
      <c r="G20" s="16" t="s">
        <v>28</v>
      </c>
      <c r="H20" s="26" t="s">
        <v>35</v>
      </c>
      <c r="I20" s="60">
        <v>26400000</v>
      </c>
      <c r="J20" s="61">
        <v>1315815</v>
      </c>
      <c r="K20" s="61">
        <v>2761815</v>
      </c>
      <c r="L20" s="19">
        <v>3.15</v>
      </c>
      <c r="O20" s="7"/>
    </row>
    <row r="21" spans="1:15" s="6" customFormat="1" ht="13.5" x14ac:dyDescent="0.3">
      <c r="A21" s="16" t="s">
        <v>23</v>
      </c>
      <c r="B21" s="49" t="s">
        <v>95</v>
      </c>
      <c r="C21" s="25">
        <v>10000000</v>
      </c>
      <c r="D21" s="25">
        <v>0</v>
      </c>
      <c r="E21" s="25">
        <v>0</v>
      </c>
      <c r="F21" s="16" t="s">
        <v>8</v>
      </c>
      <c r="G21" s="16" t="s">
        <v>28</v>
      </c>
      <c r="H21" s="26" t="s">
        <v>37</v>
      </c>
      <c r="I21" s="60">
        <v>200000</v>
      </c>
      <c r="J21" s="61">
        <v>0</v>
      </c>
      <c r="K21" s="61">
        <v>0</v>
      </c>
      <c r="L21" s="19">
        <v>0</v>
      </c>
      <c r="O21" s="7"/>
    </row>
    <row r="22" spans="1:15" s="6" customFormat="1" ht="13.5" x14ac:dyDescent="0.3">
      <c r="A22" s="16" t="s">
        <v>23</v>
      </c>
      <c r="B22" s="49" t="s">
        <v>38</v>
      </c>
      <c r="C22" s="25">
        <v>241425000</v>
      </c>
      <c r="D22" s="25">
        <v>0</v>
      </c>
      <c r="E22" s="25">
        <v>158500000</v>
      </c>
      <c r="F22" s="16" t="s">
        <v>8</v>
      </c>
      <c r="G22" s="16" t="s">
        <v>28</v>
      </c>
      <c r="H22" s="26" t="s">
        <v>39</v>
      </c>
      <c r="I22" s="60">
        <v>15336000</v>
      </c>
      <c r="J22" s="61">
        <v>674000</v>
      </c>
      <c r="K22" s="61">
        <v>1348000</v>
      </c>
      <c r="L22" s="19">
        <v>7.26</v>
      </c>
      <c r="O22" s="7"/>
    </row>
    <row r="23" spans="1:15" s="6" customFormat="1" ht="13.5" x14ac:dyDescent="0.3">
      <c r="A23" s="16" t="s">
        <v>23</v>
      </c>
      <c r="B23" s="49" t="s">
        <v>40</v>
      </c>
      <c r="C23" s="25">
        <v>12200000</v>
      </c>
      <c r="D23" s="25">
        <v>6900000</v>
      </c>
      <c r="E23" s="25">
        <v>6900000</v>
      </c>
      <c r="F23" s="22" t="s">
        <v>8</v>
      </c>
      <c r="G23" s="37" t="s">
        <v>41</v>
      </c>
      <c r="H23" s="37"/>
      <c r="I23" s="23">
        <f>SUM(I16:I22)</f>
        <v>179542000</v>
      </c>
      <c r="J23" s="23">
        <f t="shared" ref="J23:K23" si="4">SUM(J16:J22)</f>
        <v>13774375</v>
      </c>
      <c r="K23" s="23">
        <f t="shared" si="4"/>
        <v>28864695</v>
      </c>
      <c r="L23" s="20">
        <v>8.6300000000000008</v>
      </c>
      <c r="O23" s="7"/>
    </row>
    <row r="24" spans="1:15" s="6" customFormat="1" ht="13.5" x14ac:dyDescent="0.3">
      <c r="A24" s="16" t="s">
        <v>23</v>
      </c>
      <c r="B24" s="49" t="s">
        <v>42</v>
      </c>
      <c r="C24" s="25">
        <v>3900000</v>
      </c>
      <c r="D24" s="25">
        <v>0</v>
      </c>
      <c r="E24" s="25">
        <v>2100000</v>
      </c>
      <c r="F24" s="44" t="s">
        <v>119</v>
      </c>
      <c r="G24" s="44"/>
      <c r="H24" s="44"/>
      <c r="I24" s="17">
        <f>SUM(I12,I15,I23)</f>
        <v>1319129000</v>
      </c>
      <c r="J24" s="17">
        <f t="shared" ref="J24:K24" si="5">SUM(J12,J15,J23)</f>
        <v>134822875</v>
      </c>
      <c r="K24" s="17">
        <f t="shared" si="5"/>
        <v>223808355</v>
      </c>
      <c r="L24" s="21">
        <v>10.28</v>
      </c>
      <c r="O24" s="7"/>
    </row>
    <row r="25" spans="1:15" s="6" customFormat="1" ht="13.5" x14ac:dyDescent="0.3">
      <c r="A25" s="16" t="s">
        <v>23</v>
      </c>
      <c r="B25" s="49" t="s">
        <v>96</v>
      </c>
      <c r="C25" s="25">
        <v>15000000</v>
      </c>
      <c r="D25" s="25">
        <v>0</v>
      </c>
      <c r="E25" s="25">
        <v>0</v>
      </c>
      <c r="F25" s="16" t="s">
        <v>43</v>
      </c>
      <c r="G25" s="16" t="s">
        <v>44</v>
      </c>
      <c r="H25" s="26" t="s">
        <v>45</v>
      </c>
      <c r="I25" s="60">
        <v>2500000</v>
      </c>
      <c r="J25" s="61">
        <v>0</v>
      </c>
      <c r="K25" s="61">
        <v>846900</v>
      </c>
      <c r="L25" s="19">
        <v>0</v>
      </c>
      <c r="O25" s="7"/>
    </row>
    <row r="26" spans="1:15" s="6" customFormat="1" ht="13.5" x14ac:dyDescent="0.3">
      <c r="A26" s="16" t="s">
        <v>46</v>
      </c>
      <c r="B26" s="49" t="s">
        <v>97</v>
      </c>
      <c r="C26" s="25">
        <v>50000000</v>
      </c>
      <c r="D26" s="25">
        <v>0</v>
      </c>
      <c r="E26" s="25">
        <v>0</v>
      </c>
      <c r="F26" s="16" t="s">
        <v>43</v>
      </c>
      <c r="G26" s="16" t="s">
        <v>44</v>
      </c>
      <c r="H26" s="27" t="s">
        <v>103</v>
      </c>
      <c r="I26" s="60">
        <v>53292000</v>
      </c>
      <c r="J26" s="61">
        <v>3104810</v>
      </c>
      <c r="K26" s="61">
        <v>9366950</v>
      </c>
      <c r="L26" s="19">
        <v>0</v>
      </c>
      <c r="O26" s="7"/>
    </row>
    <row r="27" spans="1:15" s="6" customFormat="1" ht="13.5" x14ac:dyDescent="0.3">
      <c r="A27" s="44" t="s">
        <v>47</v>
      </c>
      <c r="B27" s="44"/>
      <c r="C27" s="17">
        <f>SUM(C13:C26)</f>
        <v>7019245500</v>
      </c>
      <c r="D27" s="17">
        <f t="shared" ref="D27:E27" si="6">SUM(D13:D26)</f>
        <v>126577720</v>
      </c>
      <c r="E27" s="17">
        <f t="shared" si="6"/>
        <v>2308522830</v>
      </c>
      <c r="F27" s="22" t="s">
        <v>43</v>
      </c>
      <c r="G27" s="37" t="s">
        <v>120</v>
      </c>
      <c r="H27" s="37"/>
      <c r="I27" s="23">
        <f>SUM(I25:I26)</f>
        <v>55792000</v>
      </c>
      <c r="J27" s="23">
        <f t="shared" ref="J27:K27" si="7">SUM(J25:J26)</f>
        <v>3104810</v>
      </c>
      <c r="K27" s="23">
        <f t="shared" si="7"/>
        <v>10213850</v>
      </c>
      <c r="L27" s="19"/>
      <c r="O27" s="7"/>
    </row>
    <row r="28" spans="1:15" s="6" customFormat="1" ht="13.5" x14ac:dyDescent="0.3">
      <c r="A28" s="16" t="s">
        <v>48</v>
      </c>
      <c r="B28" s="49" t="s">
        <v>98</v>
      </c>
      <c r="C28" s="25">
        <v>190522126</v>
      </c>
      <c r="D28" s="25">
        <v>0</v>
      </c>
      <c r="E28" s="25">
        <v>0</v>
      </c>
      <c r="F28" s="44" t="s">
        <v>49</v>
      </c>
      <c r="G28" s="44"/>
      <c r="H28" s="44"/>
      <c r="I28" s="17">
        <f>SUM(I27)</f>
        <v>55792000</v>
      </c>
      <c r="J28" s="17">
        <f t="shared" ref="J28:K28" si="8">SUM(J27)</f>
        <v>3104810</v>
      </c>
      <c r="K28" s="17">
        <f t="shared" si="8"/>
        <v>10213850</v>
      </c>
      <c r="L28" s="19">
        <v>11.24</v>
      </c>
      <c r="O28" s="7"/>
    </row>
    <row r="29" spans="1:15" s="6" customFormat="1" ht="13.5" x14ac:dyDescent="0.3">
      <c r="A29" s="16" t="s">
        <v>48</v>
      </c>
      <c r="B29" s="49" t="s">
        <v>99</v>
      </c>
      <c r="C29" s="25">
        <v>3000000</v>
      </c>
      <c r="D29" s="25">
        <v>0</v>
      </c>
      <c r="E29" s="25">
        <v>0</v>
      </c>
      <c r="F29" s="16" t="s">
        <v>50</v>
      </c>
      <c r="G29" s="16" t="s">
        <v>50</v>
      </c>
      <c r="H29" s="26" t="s">
        <v>51</v>
      </c>
      <c r="I29" s="60">
        <v>3000000</v>
      </c>
      <c r="J29" s="61">
        <v>0</v>
      </c>
      <c r="K29" s="61">
        <v>0</v>
      </c>
      <c r="L29" s="20">
        <v>4.54</v>
      </c>
      <c r="O29" s="7"/>
    </row>
    <row r="30" spans="1:15" s="6" customFormat="1" ht="13.5" x14ac:dyDescent="0.3">
      <c r="A30" s="16" t="s">
        <v>48</v>
      </c>
      <c r="B30" s="49" t="s">
        <v>100</v>
      </c>
      <c r="C30" s="25">
        <v>0</v>
      </c>
      <c r="D30" s="25">
        <v>0</v>
      </c>
      <c r="E30" s="25">
        <v>9712</v>
      </c>
      <c r="F30" s="16" t="s">
        <v>50</v>
      </c>
      <c r="G30" s="16" t="s">
        <v>50</v>
      </c>
      <c r="H30" s="26" t="s">
        <v>54</v>
      </c>
      <c r="I30" s="60">
        <v>3520000</v>
      </c>
      <c r="J30" s="61">
        <v>0</v>
      </c>
      <c r="K30" s="61">
        <v>0</v>
      </c>
      <c r="L30" s="21">
        <v>4.54</v>
      </c>
      <c r="O30" s="7"/>
    </row>
    <row r="31" spans="1:15" s="6" customFormat="1" ht="13.5" x14ac:dyDescent="0.3">
      <c r="A31" s="16" t="s">
        <v>52</v>
      </c>
      <c r="B31" s="49" t="s">
        <v>101</v>
      </c>
      <c r="C31" s="25">
        <v>6000000</v>
      </c>
      <c r="D31" s="25">
        <v>109000</v>
      </c>
      <c r="E31" s="25">
        <v>109000</v>
      </c>
      <c r="F31" s="16" t="s">
        <v>50</v>
      </c>
      <c r="G31" s="16" t="s">
        <v>50</v>
      </c>
      <c r="H31" s="26" t="s">
        <v>55</v>
      </c>
      <c r="I31" s="60">
        <v>70200000</v>
      </c>
      <c r="J31" s="61">
        <v>218000</v>
      </c>
      <c r="K31" s="61">
        <v>218000</v>
      </c>
      <c r="L31" s="19">
        <v>0</v>
      </c>
      <c r="M31" s="9"/>
      <c r="O31" s="7"/>
    </row>
    <row r="32" spans="1:15" s="6" customFormat="1" ht="13.5" x14ac:dyDescent="0.3">
      <c r="A32" s="16" t="s">
        <v>48</v>
      </c>
      <c r="B32" s="49" t="s">
        <v>102</v>
      </c>
      <c r="C32" s="25">
        <v>5000000</v>
      </c>
      <c r="D32" s="25">
        <v>0</v>
      </c>
      <c r="E32" s="25">
        <v>0</v>
      </c>
      <c r="F32" s="16" t="s">
        <v>50</v>
      </c>
      <c r="G32" s="16" t="s">
        <v>50</v>
      </c>
      <c r="H32" s="26" t="s">
        <v>56</v>
      </c>
      <c r="I32" s="60">
        <v>5370000</v>
      </c>
      <c r="J32" s="61">
        <v>0</v>
      </c>
      <c r="K32" s="61">
        <v>0</v>
      </c>
      <c r="L32" s="19"/>
      <c r="M32" s="9"/>
      <c r="O32" s="7"/>
    </row>
    <row r="33" spans="1:15" s="6" customFormat="1" ht="13.5" x14ac:dyDescent="0.3">
      <c r="A33" s="16" t="s">
        <v>48</v>
      </c>
      <c r="B33" s="49" t="s">
        <v>53</v>
      </c>
      <c r="C33" s="25">
        <v>49600000</v>
      </c>
      <c r="D33" s="25">
        <v>3920000</v>
      </c>
      <c r="E33" s="25">
        <v>8084490</v>
      </c>
      <c r="F33" s="16" t="s">
        <v>50</v>
      </c>
      <c r="G33" s="16" t="s">
        <v>50</v>
      </c>
      <c r="H33" s="26" t="s">
        <v>57</v>
      </c>
      <c r="I33" s="60">
        <v>203457358</v>
      </c>
      <c r="J33" s="61">
        <v>1190000</v>
      </c>
      <c r="K33" s="61">
        <v>3455000</v>
      </c>
      <c r="L33" s="19">
        <v>0</v>
      </c>
      <c r="M33" s="9"/>
      <c r="O33" s="7"/>
    </row>
    <row r="34" spans="1:15" s="6" customFormat="1" ht="13.5" x14ac:dyDescent="0.3">
      <c r="A34" s="44" t="s">
        <v>113</v>
      </c>
      <c r="B34" s="44"/>
      <c r="C34" s="17">
        <f>SUM(C28:C33)</f>
        <v>254122126</v>
      </c>
      <c r="D34" s="17">
        <f t="shared" ref="D34:E34" si="9">SUM(D28:D33)</f>
        <v>4029000</v>
      </c>
      <c r="E34" s="17">
        <f t="shared" si="9"/>
        <v>8203202</v>
      </c>
      <c r="F34" s="16" t="s">
        <v>50</v>
      </c>
      <c r="G34" s="16" t="s">
        <v>50</v>
      </c>
      <c r="H34" s="26" t="s">
        <v>58</v>
      </c>
      <c r="I34" s="60">
        <v>14120000</v>
      </c>
      <c r="J34" s="61">
        <v>723000</v>
      </c>
      <c r="K34" s="61">
        <v>723000</v>
      </c>
      <c r="L34" s="19">
        <v>0</v>
      </c>
      <c r="M34" s="9"/>
      <c r="O34" s="7"/>
    </row>
    <row r="35" spans="1:15" s="6" customFormat="1" ht="13.5" x14ac:dyDescent="0.3">
      <c r="A35" s="16" t="s">
        <v>59</v>
      </c>
      <c r="B35" s="14" t="s">
        <v>60</v>
      </c>
      <c r="C35" s="25">
        <v>50000000</v>
      </c>
      <c r="D35" s="25">
        <v>0</v>
      </c>
      <c r="E35" s="25">
        <v>20000000</v>
      </c>
      <c r="F35" s="16" t="s">
        <v>50</v>
      </c>
      <c r="G35" s="16" t="s">
        <v>50</v>
      </c>
      <c r="H35" s="26" t="s">
        <v>61</v>
      </c>
      <c r="I35" s="60">
        <v>23500000</v>
      </c>
      <c r="J35" s="61">
        <v>178515</v>
      </c>
      <c r="K35" s="61">
        <v>282245</v>
      </c>
      <c r="L35" s="19">
        <v>0</v>
      </c>
      <c r="M35" s="9"/>
      <c r="O35" s="7"/>
    </row>
    <row r="36" spans="1:15" s="6" customFormat="1" ht="13.5" x14ac:dyDescent="0.3">
      <c r="A36" s="44" t="s">
        <v>114</v>
      </c>
      <c r="B36" s="44"/>
      <c r="C36" s="17">
        <f>SUM(C35)</f>
        <v>50000000</v>
      </c>
      <c r="D36" s="17">
        <f t="shared" ref="D36:E36" si="10">SUM(D35)</f>
        <v>0</v>
      </c>
      <c r="E36" s="17">
        <f t="shared" si="10"/>
        <v>20000000</v>
      </c>
      <c r="F36" s="16" t="s">
        <v>50</v>
      </c>
      <c r="G36" s="16" t="s">
        <v>50</v>
      </c>
      <c r="H36" s="26" t="s">
        <v>62</v>
      </c>
      <c r="I36" s="60">
        <v>7180000</v>
      </c>
      <c r="J36" s="61">
        <v>270000</v>
      </c>
      <c r="K36" s="61">
        <v>270000</v>
      </c>
      <c r="L36" s="19">
        <v>0</v>
      </c>
      <c r="M36" s="9"/>
      <c r="O36" s="7"/>
    </row>
    <row r="37" spans="1:15" s="6" customFormat="1" ht="13.5" x14ac:dyDescent="0.3">
      <c r="A37" s="16" t="s">
        <v>63</v>
      </c>
      <c r="B37" s="49" t="s">
        <v>64</v>
      </c>
      <c r="C37" s="25">
        <v>30000000</v>
      </c>
      <c r="D37" s="25">
        <v>-11</v>
      </c>
      <c r="E37" s="25">
        <v>88355504</v>
      </c>
      <c r="F37" s="16" t="s">
        <v>50</v>
      </c>
      <c r="G37" s="16" t="s">
        <v>50</v>
      </c>
      <c r="H37" s="26" t="s">
        <v>65</v>
      </c>
      <c r="I37" s="60">
        <v>2495000</v>
      </c>
      <c r="J37" s="61">
        <v>303000</v>
      </c>
      <c r="K37" s="61">
        <v>406000</v>
      </c>
      <c r="L37" s="19">
        <v>0</v>
      </c>
      <c r="M37" s="9"/>
      <c r="O37" s="7"/>
    </row>
    <row r="38" spans="1:15" s="6" customFormat="1" ht="13.5" x14ac:dyDescent="0.3">
      <c r="A38" s="16" t="s">
        <v>63</v>
      </c>
      <c r="B38" s="49" t="s">
        <v>66</v>
      </c>
      <c r="C38" s="25">
        <v>184567842</v>
      </c>
      <c r="D38" s="25">
        <v>0</v>
      </c>
      <c r="E38" s="25">
        <v>242618417</v>
      </c>
      <c r="F38" s="16" t="s">
        <v>50</v>
      </c>
      <c r="G38" s="16" t="s">
        <v>50</v>
      </c>
      <c r="H38" s="26" t="s">
        <v>67</v>
      </c>
      <c r="I38" s="60">
        <v>816000</v>
      </c>
      <c r="J38" s="61">
        <v>0</v>
      </c>
      <c r="K38" s="61">
        <v>258700</v>
      </c>
      <c r="L38" s="19">
        <v>0.92</v>
      </c>
      <c r="M38" s="9"/>
      <c r="O38" s="7"/>
    </row>
    <row r="39" spans="1:15" s="6" customFormat="1" ht="13.5" x14ac:dyDescent="0.3">
      <c r="A39" s="16" t="s">
        <v>63</v>
      </c>
      <c r="B39" s="49" t="s">
        <v>68</v>
      </c>
      <c r="C39" s="25">
        <v>7704925</v>
      </c>
      <c r="D39" s="25">
        <v>0</v>
      </c>
      <c r="E39" s="25">
        <v>9781981</v>
      </c>
      <c r="F39" s="16" t="s">
        <v>50</v>
      </c>
      <c r="G39" s="16" t="s">
        <v>50</v>
      </c>
      <c r="H39" s="26" t="s">
        <v>69</v>
      </c>
      <c r="I39" s="60">
        <v>500000</v>
      </c>
      <c r="J39" s="61">
        <v>0</v>
      </c>
      <c r="K39" s="61">
        <v>0</v>
      </c>
      <c r="L39" s="19">
        <v>0.62</v>
      </c>
      <c r="M39" s="9"/>
      <c r="O39" s="7"/>
    </row>
    <row r="40" spans="1:15" s="6" customFormat="1" ht="13.5" x14ac:dyDescent="0.3">
      <c r="A40" s="16" t="s">
        <v>63</v>
      </c>
      <c r="B40" s="49" t="s">
        <v>70</v>
      </c>
      <c r="C40" s="25">
        <v>4104446</v>
      </c>
      <c r="D40" s="25">
        <v>0</v>
      </c>
      <c r="E40" s="25">
        <v>3434738</v>
      </c>
      <c r="F40" s="16" t="s">
        <v>50</v>
      </c>
      <c r="G40" s="16" t="s">
        <v>50</v>
      </c>
      <c r="H40" s="26" t="s">
        <v>71</v>
      </c>
      <c r="I40" s="60">
        <v>29940000</v>
      </c>
      <c r="J40" s="61">
        <v>137500</v>
      </c>
      <c r="K40" s="61">
        <v>137500</v>
      </c>
      <c r="L40" s="19">
        <v>0</v>
      </c>
      <c r="M40" s="9"/>
      <c r="O40" s="7"/>
    </row>
    <row r="41" spans="1:15" s="6" customFormat="1" ht="13.5" x14ac:dyDescent="0.3">
      <c r="A41" s="16" t="s">
        <v>63</v>
      </c>
      <c r="B41" s="49" t="s">
        <v>72</v>
      </c>
      <c r="C41" s="25">
        <v>14488296</v>
      </c>
      <c r="D41" s="25">
        <v>0</v>
      </c>
      <c r="E41" s="25">
        <v>25621387</v>
      </c>
      <c r="F41" s="16" t="s">
        <v>50</v>
      </c>
      <c r="G41" s="16" t="s">
        <v>50</v>
      </c>
      <c r="H41" s="26" t="s">
        <v>104</v>
      </c>
      <c r="I41" s="60">
        <v>24829300</v>
      </c>
      <c r="J41" s="61">
        <v>0</v>
      </c>
      <c r="K41" s="61">
        <v>0</v>
      </c>
      <c r="L41" s="19">
        <v>2.0499999999999998</v>
      </c>
      <c r="M41" s="9"/>
      <c r="O41" s="7"/>
    </row>
    <row r="42" spans="1:15" s="6" customFormat="1" ht="13.5" x14ac:dyDescent="0.3">
      <c r="A42" s="44" t="s">
        <v>73</v>
      </c>
      <c r="B42" s="44"/>
      <c r="C42" s="17">
        <f>SUM(C37:C41)</f>
        <v>240865509</v>
      </c>
      <c r="D42" s="17">
        <f t="shared" ref="D42:E42" si="11">SUM(D37:D41)</f>
        <v>-11</v>
      </c>
      <c r="E42" s="17">
        <f t="shared" si="11"/>
        <v>369812027</v>
      </c>
      <c r="F42" s="16" t="s">
        <v>50</v>
      </c>
      <c r="G42" s="16" t="s">
        <v>50</v>
      </c>
      <c r="H42" s="26" t="s">
        <v>74</v>
      </c>
      <c r="I42" s="60">
        <v>251199000</v>
      </c>
      <c r="J42" s="61">
        <v>16116500</v>
      </c>
      <c r="K42" s="61">
        <v>33215700</v>
      </c>
      <c r="L42" s="19">
        <v>3.03</v>
      </c>
      <c r="M42" s="9"/>
      <c r="O42" s="7"/>
    </row>
    <row r="43" spans="1:15" s="6" customFormat="1" ht="13.5" x14ac:dyDescent="0.3">
      <c r="A43" s="16" t="s">
        <v>75</v>
      </c>
      <c r="B43" s="14" t="s">
        <v>76</v>
      </c>
      <c r="C43" s="25">
        <v>2200000</v>
      </c>
      <c r="D43" s="25">
        <v>29</v>
      </c>
      <c r="E43" s="25">
        <v>29</v>
      </c>
      <c r="F43" s="16" t="s">
        <v>50</v>
      </c>
      <c r="G43" s="16" t="s">
        <v>50</v>
      </c>
      <c r="H43" s="26" t="s">
        <v>77</v>
      </c>
      <c r="I43" s="60">
        <v>80398500</v>
      </c>
      <c r="J43" s="61">
        <v>5533500</v>
      </c>
      <c r="K43" s="61">
        <v>12369000</v>
      </c>
      <c r="L43" s="19">
        <v>4.12</v>
      </c>
      <c r="M43" s="9"/>
      <c r="O43" s="7"/>
    </row>
    <row r="44" spans="1:15" s="6" customFormat="1" ht="13.5" x14ac:dyDescent="0.3">
      <c r="A44" s="16" t="s">
        <v>75</v>
      </c>
      <c r="B44" s="14" t="s">
        <v>78</v>
      </c>
      <c r="C44" s="25">
        <v>6601865</v>
      </c>
      <c r="D44" s="25">
        <v>363882</v>
      </c>
      <c r="E44" s="25">
        <v>1194194</v>
      </c>
      <c r="F44" s="16" t="s">
        <v>50</v>
      </c>
      <c r="G44" s="16" t="s">
        <v>50</v>
      </c>
      <c r="H44" s="26" t="s">
        <v>79</v>
      </c>
      <c r="I44" s="60">
        <v>66575000</v>
      </c>
      <c r="J44" s="61">
        <v>5160500</v>
      </c>
      <c r="K44" s="61">
        <v>10877850</v>
      </c>
      <c r="L44" s="19">
        <v>0</v>
      </c>
      <c r="M44" s="9"/>
      <c r="O44" s="7"/>
    </row>
    <row r="45" spans="1:15" s="6" customFormat="1" ht="13.5" x14ac:dyDescent="0.3">
      <c r="A45" s="44" t="s">
        <v>80</v>
      </c>
      <c r="B45" s="44"/>
      <c r="C45" s="17">
        <f>SUM(C43:C44)</f>
        <v>8801865</v>
      </c>
      <c r="D45" s="17">
        <f t="shared" ref="D45:E45" si="12">SUM(D43:D44)</f>
        <v>363911</v>
      </c>
      <c r="E45" s="17">
        <f t="shared" si="12"/>
        <v>1194223</v>
      </c>
      <c r="F45" s="16" t="s">
        <v>50</v>
      </c>
      <c r="G45" s="16" t="s">
        <v>50</v>
      </c>
      <c r="H45" s="26" t="s">
        <v>81</v>
      </c>
      <c r="I45" s="60">
        <v>4127432000</v>
      </c>
      <c r="J45" s="61">
        <v>181755200</v>
      </c>
      <c r="K45" s="61">
        <v>219358220</v>
      </c>
      <c r="L45" s="19">
        <v>0</v>
      </c>
      <c r="M45" s="9"/>
      <c r="O45" s="7"/>
    </row>
    <row r="46" spans="1:15" s="6" customFormat="1" ht="13.5" x14ac:dyDescent="0.3">
      <c r="A46" s="50"/>
      <c r="B46" s="50"/>
      <c r="C46" s="51"/>
      <c r="D46" s="51"/>
      <c r="E46" s="52"/>
      <c r="F46" s="16" t="s">
        <v>50</v>
      </c>
      <c r="G46" s="16" t="s">
        <v>50</v>
      </c>
      <c r="H46" s="26" t="s">
        <v>105</v>
      </c>
      <c r="I46" s="60">
        <v>4000000</v>
      </c>
      <c r="J46" s="61">
        <v>0</v>
      </c>
      <c r="K46" s="61">
        <v>0</v>
      </c>
      <c r="L46" s="19">
        <v>0</v>
      </c>
      <c r="M46" s="9"/>
      <c r="O46" s="7"/>
    </row>
    <row r="47" spans="1:15" s="6" customFormat="1" ht="13.5" x14ac:dyDescent="0.3">
      <c r="A47" s="53"/>
      <c r="B47" s="54"/>
      <c r="C47" s="55"/>
      <c r="D47" s="55"/>
      <c r="E47" s="56"/>
      <c r="F47" s="16" t="s">
        <v>50</v>
      </c>
      <c r="G47" s="16" t="s">
        <v>50</v>
      </c>
      <c r="H47" s="26" t="s">
        <v>82</v>
      </c>
      <c r="I47" s="60">
        <v>5600000</v>
      </c>
      <c r="J47" s="61">
        <v>0</v>
      </c>
      <c r="K47" s="61">
        <v>0</v>
      </c>
      <c r="L47" s="19">
        <v>0</v>
      </c>
      <c r="M47" s="9"/>
      <c r="O47" s="7"/>
    </row>
    <row r="48" spans="1:15" s="6" customFormat="1" ht="13.5" x14ac:dyDescent="0.3">
      <c r="A48" s="57"/>
      <c r="B48" s="57"/>
      <c r="C48" s="58"/>
      <c r="D48" s="58"/>
      <c r="E48" s="59"/>
      <c r="F48" s="16" t="s">
        <v>50</v>
      </c>
      <c r="G48" s="16" t="s">
        <v>50</v>
      </c>
      <c r="H48" s="26" t="s">
        <v>83</v>
      </c>
      <c r="I48" s="60">
        <v>1132253000</v>
      </c>
      <c r="J48" s="61">
        <v>119677720</v>
      </c>
      <c r="K48" s="61">
        <v>221518330</v>
      </c>
      <c r="L48" s="19">
        <v>4.82</v>
      </c>
      <c r="M48" s="9"/>
      <c r="O48" s="7"/>
    </row>
    <row r="49" spans="1:15" s="6" customFormat="1" ht="13.5" x14ac:dyDescent="0.3">
      <c r="A49" s="29"/>
      <c r="B49" s="29"/>
      <c r="C49" s="30"/>
      <c r="D49" s="30"/>
      <c r="E49" s="31"/>
      <c r="F49" s="16" t="s">
        <v>50</v>
      </c>
      <c r="G49" s="16" t="s">
        <v>50</v>
      </c>
      <c r="H49" s="26" t="s">
        <v>89</v>
      </c>
      <c r="I49" s="60">
        <v>10000000</v>
      </c>
      <c r="J49" s="61">
        <v>0</v>
      </c>
      <c r="K49" s="61">
        <v>0</v>
      </c>
      <c r="L49" s="19">
        <v>7.34</v>
      </c>
      <c r="M49" s="9"/>
      <c r="O49" s="7"/>
    </row>
    <row r="50" spans="1:15" s="6" customFormat="1" ht="13.5" x14ac:dyDescent="0.3">
      <c r="A50" s="12"/>
      <c r="B50" s="12"/>
      <c r="F50" s="16" t="s">
        <v>50</v>
      </c>
      <c r="G50" s="16" t="s">
        <v>50</v>
      </c>
      <c r="H50" s="26" t="s">
        <v>84</v>
      </c>
      <c r="I50" s="60">
        <v>6000000</v>
      </c>
      <c r="J50" s="61">
        <v>644280</v>
      </c>
      <c r="K50" s="61">
        <v>1086300</v>
      </c>
      <c r="L50" s="19">
        <v>13.81</v>
      </c>
      <c r="M50" s="9"/>
      <c r="O50" s="7"/>
    </row>
    <row r="51" spans="1:15" s="6" customFormat="1" ht="13.5" x14ac:dyDescent="0.3">
      <c r="A51" s="12"/>
      <c r="B51" s="12"/>
      <c r="D51" s="10"/>
      <c r="F51" s="16" t="s">
        <v>50</v>
      </c>
      <c r="G51" s="16" t="s">
        <v>50</v>
      </c>
      <c r="H51" s="26" t="s">
        <v>85</v>
      </c>
      <c r="I51" s="60">
        <v>3000000</v>
      </c>
      <c r="J51" s="61">
        <v>0</v>
      </c>
      <c r="K51" s="61">
        <v>0</v>
      </c>
      <c r="L51" s="19">
        <v>5.12</v>
      </c>
      <c r="M51" s="9"/>
      <c r="O51" s="7"/>
    </row>
    <row r="52" spans="1:15" s="6" customFormat="1" ht="13.5" x14ac:dyDescent="0.3">
      <c r="A52" s="12"/>
      <c r="B52" s="12"/>
      <c r="F52" s="16" t="s">
        <v>50</v>
      </c>
      <c r="G52" s="16" t="s">
        <v>50</v>
      </c>
      <c r="H52" s="26" t="s">
        <v>86</v>
      </c>
      <c r="I52" s="60">
        <v>484517000</v>
      </c>
      <c r="J52" s="61">
        <v>42715780</v>
      </c>
      <c r="K52" s="61">
        <v>85606850</v>
      </c>
      <c r="L52" s="19">
        <v>0</v>
      </c>
      <c r="M52" s="9"/>
      <c r="O52" s="7"/>
    </row>
    <row r="53" spans="1:15" s="6" customFormat="1" ht="13.5" x14ac:dyDescent="0.3">
      <c r="A53" s="12"/>
      <c r="B53" s="12"/>
      <c r="F53" s="16" t="s">
        <v>50</v>
      </c>
      <c r="G53" s="16" t="s">
        <v>50</v>
      </c>
      <c r="H53" s="26" t="s">
        <v>87</v>
      </c>
      <c r="I53" s="60">
        <v>12200000</v>
      </c>
      <c r="J53" s="61">
        <v>6900000</v>
      </c>
      <c r="K53" s="61">
        <v>6900000</v>
      </c>
      <c r="L53" s="19">
        <v>0</v>
      </c>
      <c r="M53" s="9"/>
      <c r="O53" s="7"/>
    </row>
    <row r="54" spans="1:15" s="6" customFormat="1" ht="13.5" x14ac:dyDescent="0.3">
      <c r="A54" s="12"/>
      <c r="B54" s="12"/>
      <c r="F54" s="16" t="s">
        <v>50</v>
      </c>
      <c r="G54" s="16" t="s">
        <v>50</v>
      </c>
      <c r="H54" s="26" t="s">
        <v>88</v>
      </c>
      <c r="I54" s="60">
        <v>400000</v>
      </c>
      <c r="J54" s="61">
        <v>0</v>
      </c>
      <c r="K54" s="61">
        <v>0</v>
      </c>
      <c r="L54" s="19">
        <v>8.7899999999999991</v>
      </c>
      <c r="M54" s="9"/>
      <c r="O54" s="7"/>
    </row>
    <row r="55" spans="1:15" s="6" customFormat="1" ht="13.5" x14ac:dyDescent="0.3">
      <c r="A55" s="12"/>
      <c r="B55" s="12"/>
      <c r="F55" s="16" t="s">
        <v>50</v>
      </c>
      <c r="G55" s="16" t="s">
        <v>50</v>
      </c>
      <c r="H55" s="26" t="s">
        <v>121</v>
      </c>
      <c r="I55" s="60">
        <v>3900000</v>
      </c>
      <c r="J55" s="61">
        <v>325020</v>
      </c>
      <c r="K55" s="61">
        <v>650040</v>
      </c>
      <c r="L55" s="19">
        <v>0</v>
      </c>
      <c r="M55" s="9"/>
      <c r="O55" s="7"/>
    </row>
    <row r="56" spans="1:15" s="6" customFormat="1" ht="13.5" x14ac:dyDescent="0.3">
      <c r="A56" s="12"/>
      <c r="B56" s="12"/>
      <c r="F56" s="16" t="s">
        <v>50</v>
      </c>
      <c r="G56" s="16" t="s">
        <v>50</v>
      </c>
      <c r="H56" s="26" t="s">
        <v>106</v>
      </c>
      <c r="I56" s="60">
        <v>3738000</v>
      </c>
      <c r="J56" s="61">
        <v>0</v>
      </c>
      <c r="K56" s="61">
        <v>0</v>
      </c>
      <c r="L56" s="19">
        <v>3.92</v>
      </c>
      <c r="M56" s="9"/>
      <c r="O56" s="7"/>
    </row>
    <row r="57" spans="1:15" s="6" customFormat="1" ht="13.5" x14ac:dyDescent="0.3">
      <c r="A57" s="12"/>
      <c r="B57" s="12"/>
      <c r="F57" s="16" t="s">
        <v>50</v>
      </c>
      <c r="G57" s="16" t="s">
        <v>50</v>
      </c>
      <c r="H57" s="24" t="s">
        <v>107</v>
      </c>
      <c r="I57" s="60">
        <v>15000000</v>
      </c>
      <c r="J57" s="61">
        <v>0</v>
      </c>
      <c r="K57" s="61">
        <v>0</v>
      </c>
      <c r="L57" s="19">
        <v>0</v>
      </c>
      <c r="M57" s="9"/>
      <c r="O57" s="7"/>
    </row>
    <row r="58" spans="1:15" s="6" customFormat="1" ht="13.5" x14ac:dyDescent="0.3">
      <c r="A58" s="12"/>
      <c r="B58" s="12"/>
      <c r="F58" s="16" t="s">
        <v>50</v>
      </c>
      <c r="G58" s="16" t="s">
        <v>50</v>
      </c>
      <c r="H58" s="24" t="s">
        <v>108</v>
      </c>
      <c r="I58" s="60">
        <v>50000000</v>
      </c>
      <c r="J58" s="61">
        <v>0</v>
      </c>
      <c r="K58" s="61">
        <v>0</v>
      </c>
      <c r="L58" s="19">
        <v>0</v>
      </c>
      <c r="M58" s="9"/>
      <c r="O58" s="7"/>
    </row>
    <row r="59" spans="1:15" s="6" customFormat="1" ht="13.5" x14ac:dyDescent="0.3">
      <c r="A59" s="12"/>
      <c r="B59" s="12"/>
      <c r="F59" s="16" t="s">
        <v>50</v>
      </c>
      <c r="G59" s="16" t="s">
        <v>50</v>
      </c>
      <c r="H59" s="27" t="s">
        <v>109</v>
      </c>
      <c r="I59" s="60">
        <v>5000000</v>
      </c>
      <c r="J59" s="61">
        <v>0</v>
      </c>
      <c r="K59" s="61">
        <v>0</v>
      </c>
      <c r="L59" s="20">
        <v>5.87</v>
      </c>
      <c r="M59" s="9"/>
      <c r="O59" s="7"/>
    </row>
    <row r="60" spans="1:15" s="6" customFormat="1" ht="13.5" x14ac:dyDescent="0.3">
      <c r="A60" s="12"/>
      <c r="B60" s="12"/>
      <c r="F60" s="28" t="s">
        <v>110</v>
      </c>
      <c r="G60" s="47" t="s">
        <v>111</v>
      </c>
      <c r="H60" s="47"/>
      <c r="I60" s="23">
        <f>SUM(I29:I59)</f>
        <v>6650140158</v>
      </c>
      <c r="J60" s="23">
        <f t="shared" ref="J60:K60" si="13">SUM(J29:J59)</f>
        <v>381848515</v>
      </c>
      <c r="K60" s="23">
        <f t="shared" si="13"/>
        <v>597332735</v>
      </c>
      <c r="L60" s="20"/>
      <c r="M60" s="9"/>
      <c r="O60" s="7"/>
    </row>
    <row r="61" spans="1:15" s="6" customFormat="1" ht="13.5" x14ac:dyDescent="0.3">
      <c r="A61" s="12"/>
      <c r="B61" s="12"/>
      <c r="F61" s="48" t="s">
        <v>90</v>
      </c>
      <c r="G61" s="48"/>
      <c r="H61" s="48"/>
      <c r="I61" s="17">
        <f>SUM(I60)</f>
        <v>6650140158</v>
      </c>
      <c r="J61" s="17">
        <f t="shared" ref="J61:K61" si="14">SUM(J60)</f>
        <v>381848515</v>
      </c>
      <c r="K61" s="17">
        <f t="shared" si="14"/>
        <v>597332735</v>
      </c>
      <c r="L61" s="20"/>
      <c r="M61" s="9"/>
      <c r="O61" s="7"/>
    </row>
    <row r="62" spans="1:15" s="6" customFormat="1" ht="13.5" x14ac:dyDescent="0.3">
      <c r="A62" s="12"/>
      <c r="B62" s="12"/>
      <c r="F62" s="16" t="s">
        <v>91</v>
      </c>
      <c r="G62" s="16" t="s">
        <v>91</v>
      </c>
      <c r="H62" s="26" t="s">
        <v>92</v>
      </c>
      <c r="I62" s="60">
        <v>167552842</v>
      </c>
      <c r="J62" s="61">
        <v>0</v>
      </c>
      <c r="K62" s="61">
        <v>0</v>
      </c>
      <c r="L62" s="21">
        <v>5.87</v>
      </c>
      <c r="O62" s="7"/>
    </row>
    <row r="63" spans="1:15" s="6" customFormat="1" ht="13.5" x14ac:dyDescent="0.3">
      <c r="A63" s="12"/>
      <c r="B63" s="12"/>
      <c r="F63" s="16" t="s">
        <v>91</v>
      </c>
      <c r="G63" s="16" t="s">
        <v>91</v>
      </c>
      <c r="H63" s="26" t="s">
        <v>93</v>
      </c>
      <c r="I63" s="60">
        <v>30000000</v>
      </c>
      <c r="J63" s="61">
        <v>26966</v>
      </c>
      <c r="K63" s="61">
        <v>36596</v>
      </c>
      <c r="L63" s="19">
        <v>0</v>
      </c>
      <c r="O63" s="7"/>
    </row>
    <row r="64" spans="1:15" s="6" customFormat="1" ht="13.5" x14ac:dyDescent="0.3">
      <c r="A64" s="12"/>
      <c r="B64" s="12"/>
      <c r="F64" s="22" t="s">
        <v>91</v>
      </c>
      <c r="G64" s="32" t="s">
        <v>122</v>
      </c>
      <c r="H64" s="33"/>
      <c r="I64" s="23">
        <f>SUM(I62:I63)</f>
        <v>197552842</v>
      </c>
      <c r="J64" s="23">
        <f t="shared" ref="J64:K64" si="15">SUM(J62:J63)</f>
        <v>26966</v>
      </c>
      <c r="K64" s="23">
        <f t="shared" si="15"/>
        <v>36596</v>
      </c>
      <c r="L64" s="19">
        <v>0.06</v>
      </c>
      <c r="O64" s="7"/>
    </row>
    <row r="65" spans="1:15" s="6" customFormat="1" ht="13.5" x14ac:dyDescent="0.3">
      <c r="A65" s="12"/>
      <c r="B65" s="12"/>
      <c r="F65" s="34" t="s">
        <v>123</v>
      </c>
      <c r="G65" s="35"/>
      <c r="H65" s="36"/>
      <c r="I65" s="17">
        <f>SUM(I64)</f>
        <v>197552842</v>
      </c>
      <c r="J65" s="17">
        <f t="shared" ref="J65:K65" si="16">SUM(J64)</f>
        <v>26966</v>
      </c>
      <c r="K65" s="17">
        <f t="shared" si="16"/>
        <v>36596</v>
      </c>
      <c r="L65" s="20">
        <v>0.01</v>
      </c>
      <c r="O65" s="7"/>
    </row>
    <row r="66" spans="1:15" s="6" customFormat="1" ht="13.5" x14ac:dyDescent="0.3">
      <c r="A66" s="12"/>
      <c r="B66" s="12"/>
      <c r="L66" s="8">
        <v>0.01</v>
      </c>
      <c r="O66" s="7"/>
    </row>
  </sheetData>
  <mergeCells count="25">
    <mergeCell ref="G27:H27"/>
    <mergeCell ref="G60:H60"/>
    <mergeCell ref="F61:H61"/>
    <mergeCell ref="A27:B27"/>
    <mergeCell ref="A34:B34"/>
    <mergeCell ref="A36:B36"/>
    <mergeCell ref="A42:B42"/>
    <mergeCell ref="A45:B45"/>
    <mergeCell ref="A47:B47"/>
    <mergeCell ref="G64:H64"/>
    <mergeCell ref="F65:H65"/>
    <mergeCell ref="G23:H23"/>
    <mergeCell ref="A1:L1"/>
    <mergeCell ref="A3:B4"/>
    <mergeCell ref="D3:E3"/>
    <mergeCell ref="F3:H4"/>
    <mergeCell ref="J3:K3"/>
    <mergeCell ref="L3:L4"/>
    <mergeCell ref="A12:B12"/>
    <mergeCell ref="A5:B5"/>
    <mergeCell ref="F5:H5"/>
    <mergeCell ref="G12:H12"/>
    <mergeCell ref="G15:H15"/>
    <mergeCell ref="F24:H24"/>
    <mergeCell ref="F28:H28"/>
  </mergeCells>
  <phoneticPr fontId="3" type="noConversion"/>
  <pageMargins left="0.7" right="0.7" top="0.75" bottom="0.75" header="0.3" footer="0.3"/>
  <pageSetup paperSize="9"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세입 및 세출 결산보고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북부노인복지관</dc:creator>
  <cp:lastModifiedBy>북부노인복지관</cp:lastModifiedBy>
  <dcterms:created xsi:type="dcterms:W3CDTF">2025-10-31T05:01:30Z</dcterms:created>
  <dcterms:modified xsi:type="dcterms:W3CDTF">2026-03-04T05:34:21Z</dcterms:modified>
</cp:coreProperties>
</file>