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90\춘천북부노인복지관 대외비\2026년\8. 세입 및 세출 내역 공고\"/>
    </mc:Choice>
  </mc:AlternateContent>
  <xr:revisionPtr revIDLastSave="0" documentId="13_ncr:1_{CD2E58C9-05BA-409F-8BAF-305BAF1723D8}" xr6:coauthVersionLast="47" xr6:coauthVersionMax="47" xr10:uidLastSave="{00000000-0000-0000-0000-000000000000}"/>
  <bookViews>
    <workbookView xWindow="-120" yWindow="-120" windowWidth="29040" windowHeight="15720" xr2:uid="{54DB4FE1-7584-462F-912B-16EC7ADA153A}"/>
  </bookViews>
  <sheets>
    <sheet name="세입 및 세출 결산보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1" l="1"/>
  <c r="D36" i="1"/>
  <c r="E36" i="1"/>
  <c r="J27" i="1"/>
  <c r="J28" i="1" s="1"/>
  <c r="K27" i="1"/>
  <c r="K28" i="1" s="1"/>
  <c r="I27" i="1"/>
  <c r="I28" i="1" s="1"/>
  <c r="J23" i="1"/>
  <c r="K23" i="1"/>
  <c r="I23" i="1"/>
  <c r="J15" i="1"/>
  <c r="K15" i="1"/>
  <c r="I15" i="1"/>
  <c r="J12" i="1"/>
  <c r="K12" i="1"/>
  <c r="I12" i="1"/>
  <c r="D47" i="1"/>
  <c r="E47" i="1"/>
  <c r="C47" i="1"/>
  <c r="D44" i="1"/>
  <c r="E44" i="1"/>
  <c r="C44" i="1"/>
  <c r="D38" i="1"/>
  <c r="E38" i="1"/>
  <c r="C38" i="1"/>
  <c r="D27" i="1"/>
  <c r="E27" i="1"/>
  <c r="C27" i="1"/>
  <c r="D12" i="1"/>
  <c r="E12" i="1"/>
  <c r="C12" i="1"/>
  <c r="J65" i="1"/>
  <c r="J66" i="1" s="1"/>
  <c r="K65" i="1"/>
  <c r="K66" i="1" s="1"/>
  <c r="I65" i="1"/>
  <c r="I66" i="1" s="1"/>
  <c r="J61" i="1"/>
  <c r="J62" i="1" s="1"/>
  <c r="K61" i="1"/>
  <c r="K62" i="1" s="1"/>
  <c r="I61" i="1"/>
  <c r="I62" i="1" s="1"/>
  <c r="K24" i="1" l="1"/>
  <c r="K5" i="1" s="1"/>
  <c r="J24" i="1"/>
  <c r="J5" i="1" s="1"/>
  <c r="E5" i="1"/>
  <c r="D5" i="1"/>
  <c r="C5" i="1"/>
  <c r="I24" i="1"/>
  <c r="I5" i="1" s="1"/>
</calcChain>
</file>

<file path=xl/sharedStrings.xml><?xml version="1.0" encoding="utf-8"?>
<sst xmlns="http://schemas.openxmlformats.org/spreadsheetml/2006/main" count="263" uniqueCount="129">
  <si>
    <t>세 입</t>
    <phoneticPr fontId="3" type="noConversion"/>
  </si>
  <si>
    <t>집행율(%)
[(C/A)*100]</t>
    <phoneticPr fontId="3" type="noConversion"/>
  </si>
  <si>
    <t>세 출</t>
    <phoneticPr fontId="3" type="noConversion"/>
  </si>
  <si>
    <t>연간총액(A)</t>
  </si>
  <si>
    <t>사업수입</t>
  </si>
  <si>
    <t>경로식당사업수입</t>
  </si>
  <si>
    <t>사무비</t>
  </si>
  <si>
    <t>인건비</t>
  </si>
  <si>
    <t>급여</t>
    <phoneticPr fontId="3" type="noConversion"/>
  </si>
  <si>
    <t>회원가입수입</t>
  </si>
  <si>
    <t>제수당</t>
    <phoneticPr fontId="3" type="noConversion"/>
  </si>
  <si>
    <t>평생교육사업수입</t>
  </si>
  <si>
    <t>일용잡급</t>
    <phoneticPr fontId="3" type="noConversion"/>
  </si>
  <si>
    <t>카페운영수입</t>
  </si>
  <si>
    <t>식생활지원사업수입</t>
  </si>
  <si>
    <t>사회보험부담금</t>
    <phoneticPr fontId="3" type="noConversion"/>
  </si>
  <si>
    <t>기타후생경비</t>
    <phoneticPr fontId="3" type="noConversion"/>
  </si>
  <si>
    <t>스마트복지관사업</t>
  </si>
  <si>
    <t>사업수입 소계</t>
    <phoneticPr fontId="3" type="noConversion"/>
  </si>
  <si>
    <t>업무추진비</t>
  </si>
  <si>
    <t>기관운영비</t>
    <phoneticPr fontId="3" type="noConversion"/>
  </si>
  <si>
    <t>보조금수입</t>
  </si>
  <si>
    <t>시립노인복지관운영사업</t>
  </si>
  <si>
    <t>회의비</t>
    <phoneticPr fontId="3" type="noConversion"/>
  </si>
  <si>
    <t>노인사회활동지원사업</t>
  </si>
  <si>
    <t>저소득무료급식사업</t>
  </si>
  <si>
    <t>운영비</t>
  </si>
  <si>
    <t>여비</t>
    <phoneticPr fontId="3" type="noConversion"/>
  </si>
  <si>
    <t>평생학습센터사업</t>
  </si>
  <si>
    <t>공공요금</t>
    <phoneticPr fontId="3" type="noConversion"/>
  </si>
  <si>
    <t>강원도노인복지기금사업</t>
  </si>
  <si>
    <t>제세공과금</t>
    <phoneticPr fontId="3" type="noConversion"/>
  </si>
  <si>
    <t>노인맞춤돌봄서비스사업</t>
  </si>
  <si>
    <t>차량비</t>
    <phoneticPr fontId="3" type="noConversion"/>
  </si>
  <si>
    <t>선한이웃마을돌봄사업</t>
  </si>
  <si>
    <t>연료비</t>
    <phoneticPr fontId="3" type="noConversion"/>
  </si>
  <si>
    <t>식생활지원사업</t>
  </si>
  <si>
    <t>기타운영비</t>
    <phoneticPr fontId="3" type="noConversion"/>
  </si>
  <si>
    <t>노인맞춤돌봄서비스 명절수당</t>
  </si>
  <si>
    <t>운영비 소계</t>
    <phoneticPr fontId="3" type="noConversion"/>
  </si>
  <si>
    <t>(시자체)노인사회활동지원사업</t>
  </si>
  <si>
    <t>재산조성비</t>
  </si>
  <si>
    <t>시설비</t>
  </si>
  <si>
    <t>자산취득비</t>
    <phoneticPr fontId="3" type="noConversion"/>
  </si>
  <si>
    <t>보조금 수입</t>
    <phoneticPr fontId="3" type="noConversion"/>
  </si>
  <si>
    <t>보조금수입 소계</t>
    <phoneticPr fontId="3" type="noConversion"/>
  </si>
  <si>
    <t>후원금수입</t>
  </si>
  <si>
    <t>재산조성비 소계</t>
    <phoneticPr fontId="3" type="noConversion"/>
  </si>
  <si>
    <t>사업비</t>
  </si>
  <si>
    <t>상담사업비</t>
    <phoneticPr fontId="3" type="noConversion"/>
  </si>
  <si>
    <t>후원금수입</t>
    <phoneticPr fontId="3" type="noConversion"/>
  </si>
  <si>
    <t>비지정후원금</t>
  </si>
  <si>
    <t>이용자관리사업및권리증진사업비</t>
    <phoneticPr fontId="3" type="noConversion"/>
  </si>
  <si>
    <t>평생교육지원사업비</t>
    <phoneticPr fontId="3" type="noConversion"/>
  </si>
  <si>
    <t>취미여가지원사업비</t>
    <phoneticPr fontId="3" type="noConversion"/>
  </si>
  <si>
    <t>위기독거노인지원사업비</t>
    <phoneticPr fontId="3" type="noConversion"/>
  </si>
  <si>
    <t>지역인적자원개발사업비</t>
    <phoneticPr fontId="3" type="noConversion"/>
  </si>
  <si>
    <t>전입금</t>
  </si>
  <si>
    <t>법인전입금</t>
  </si>
  <si>
    <t>지역물적자원개발사업비</t>
    <phoneticPr fontId="3" type="noConversion"/>
  </si>
  <si>
    <t>지역사회단체연계사업비</t>
    <phoneticPr fontId="3" type="noConversion"/>
  </si>
  <si>
    <t>이월금</t>
  </si>
  <si>
    <t>전년도이월금(보조금)</t>
  </si>
  <si>
    <t>건강증진사업비</t>
    <phoneticPr fontId="3" type="noConversion"/>
  </si>
  <si>
    <t>전년도이월금(사업수입)</t>
  </si>
  <si>
    <t>연구개발사업비</t>
    <phoneticPr fontId="3" type="noConversion"/>
  </si>
  <si>
    <t>전년도이월금(법인전입금)</t>
  </si>
  <si>
    <t>세탁차량지원사업비</t>
    <phoneticPr fontId="3" type="noConversion"/>
  </si>
  <si>
    <t>전년도이월금(잡수입)</t>
  </si>
  <si>
    <t>스마트복지관사업비</t>
    <phoneticPr fontId="3" type="noConversion"/>
  </si>
  <si>
    <t>전년도이월금(후원금)</t>
  </si>
  <si>
    <t>이월금 소계</t>
    <phoneticPr fontId="3" type="noConversion"/>
  </si>
  <si>
    <t>급식지원사업비</t>
    <phoneticPr fontId="3" type="noConversion"/>
  </si>
  <si>
    <t>잡수입</t>
  </si>
  <si>
    <t>기타예금이자수입</t>
  </si>
  <si>
    <t>저소득무료급식사업비</t>
    <phoneticPr fontId="3" type="noConversion"/>
  </si>
  <si>
    <t>기타잡수입</t>
  </si>
  <si>
    <t>도시락배달사업비</t>
    <phoneticPr fontId="3" type="noConversion"/>
  </si>
  <si>
    <t>잡수입 소계</t>
    <phoneticPr fontId="3" type="noConversion"/>
  </si>
  <si>
    <t>노인사회활동지원사업비</t>
    <phoneticPr fontId="3" type="noConversion"/>
  </si>
  <si>
    <t>강원도노인복지기금사업비</t>
    <phoneticPr fontId="3" type="noConversion"/>
  </si>
  <si>
    <t>노인맞춤돌봄서비스사업비</t>
    <phoneticPr fontId="3" type="noConversion"/>
  </si>
  <si>
    <t>마을관리소사업비</t>
    <phoneticPr fontId="3" type="noConversion"/>
  </si>
  <si>
    <t>선한이웃마을사업비</t>
    <phoneticPr fontId="3" type="noConversion"/>
  </si>
  <si>
    <t>식생활지원사업비</t>
    <phoneticPr fontId="3" type="noConversion"/>
  </si>
  <si>
    <t>노인맞춤돌봄서비스명절수당사업비</t>
    <phoneticPr fontId="3" type="noConversion"/>
  </si>
  <si>
    <t>이용자권익증진사업비</t>
    <phoneticPr fontId="3" type="noConversion"/>
  </si>
  <si>
    <t>문화예술교육지원사업비</t>
    <phoneticPr fontId="3" type="noConversion"/>
  </si>
  <si>
    <t>사업비 소계</t>
    <phoneticPr fontId="3" type="noConversion"/>
  </si>
  <si>
    <t>예비비 및 기타</t>
  </si>
  <si>
    <t>예비비</t>
    <phoneticPr fontId="3" type="noConversion"/>
  </si>
  <si>
    <t>반환금</t>
    <phoneticPr fontId="3" type="noConversion"/>
  </si>
  <si>
    <t>도시락배달사업</t>
  </si>
  <si>
    <t>문화예술교육지원사업</t>
  </si>
  <si>
    <t>춘천시어버이날기념행사</t>
  </si>
  <si>
    <t>춘천시노인의날기념행사</t>
  </si>
  <si>
    <t>세대공감행복나눔(지정)</t>
  </si>
  <si>
    <t>해피빈 모금사업(지정)</t>
  </si>
  <si>
    <t>기타예금이자수입(지정)</t>
  </si>
  <si>
    <t>내생애최고의선물지원사업(지정)</t>
  </si>
  <si>
    <t>조손세대양성지원사업</t>
  </si>
  <si>
    <t>시설장비 유지비</t>
    <phoneticPr fontId="3" type="noConversion"/>
  </si>
  <si>
    <t>1/3세대통합사업비</t>
    <phoneticPr fontId="3" type="noConversion"/>
  </si>
  <si>
    <t>읍면동평생학습센터사업비</t>
    <phoneticPr fontId="3" type="noConversion"/>
  </si>
  <si>
    <t>전문상담사업비</t>
    <phoneticPr fontId="3" type="noConversion"/>
  </si>
  <si>
    <t>어버이날기념행사사업비</t>
    <phoneticPr fontId="3" type="noConversion"/>
  </si>
  <si>
    <t>노인의날기념행사사업비</t>
    <phoneticPr fontId="3" type="noConversion"/>
  </si>
  <si>
    <t>조손세대양성지원사업비</t>
    <phoneticPr fontId="3" type="noConversion"/>
  </si>
  <si>
    <t>사업비</t>
    <phoneticPr fontId="3" type="noConversion"/>
  </si>
  <si>
    <t>후원금수입  소계</t>
    <phoneticPr fontId="3" type="noConversion"/>
  </si>
  <si>
    <t>전입금  소계</t>
    <phoneticPr fontId="3" type="noConversion"/>
  </si>
  <si>
    <t>퇴직금 및 퇴직적립금</t>
    <phoneticPr fontId="3" type="noConversion"/>
  </si>
  <si>
    <t>인건비  소계</t>
    <phoneticPr fontId="3" type="noConversion"/>
  </si>
  <si>
    <t>업무추진비 소계</t>
    <phoneticPr fontId="3" type="noConversion"/>
  </si>
  <si>
    <t>수용비 및 수수료</t>
    <phoneticPr fontId="3" type="noConversion"/>
  </si>
  <si>
    <t>사무비 소계</t>
    <phoneticPr fontId="3" type="noConversion"/>
  </si>
  <si>
    <t>시설비  소계</t>
    <phoneticPr fontId="3" type="noConversion"/>
  </si>
  <si>
    <t>(시자체)노인사회활동지원사업사업비</t>
    <phoneticPr fontId="3" type="noConversion"/>
  </si>
  <si>
    <t>예비비 및 기타 소계</t>
    <phoneticPr fontId="3" type="noConversion"/>
  </si>
  <si>
    <t>기타예금이자수입(비지정)</t>
  </si>
  <si>
    <t>기관사업비</t>
    <phoneticPr fontId="3" type="noConversion"/>
  </si>
  <si>
    <t>&lt;&lt;세입 계&gt;&gt;</t>
    <phoneticPr fontId="3" type="noConversion"/>
  </si>
  <si>
    <t>&lt;&lt;세출 계&gt;&gt;</t>
    <phoneticPr fontId="3" type="noConversion"/>
  </si>
  <si>
    <t>지정기탁사업(윈드앙상블)</t>
  </si>
  <si>
    <t>26년 1차 추경예산</t>
    <phoneticPr fontId="3" type="noConversion"/>
  </si>
  <si>
    <t>2026년 춘천북부노인복지관 세입 및 세출 결산보고(06.01.~06.30.)</t>
    <phoneticPr fontId="3" type="noConversion"/>
  </si>
  <si>
    <t>6월 집행금액</t>
    <phoneticPr fontId="3" type="noConversion"/>
  </si>
  <si>
    <t>01월~06월 누적(C)</t>
    <phoneticPr fontId="3" type="noConversion"/>
  </si>
  <si>
    <t>집행금액(6월)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</si>
</sst>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1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10"/>
      <color indexed="8"/>
      <name val="맑은 고딕"/>
      <family val="2"/>
      <scheme val="minor"/>
    </font>
    <font>
      <sz val="10"/>
      <name val="맑은 고딕"/>
      <family val="3"/>
      <charset val="129"/>
    </font>
    <font>
      <sz val="10"/>
      <name val="Calibri"/>
      <family val="2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D9E5E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41" fontId="0" fillId="0" borderId="0" xfId="1" applyFont="1">
      <alignment vertical="center"/>
    </xf>
    <xf numFmtId="3" fontId="0" fillId="0" borderId="0" xfId="0" applyNumberForma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41" fontId="6" fillId="0" borderId="0" xfId="1" applyFont="1">
      <alignment vertical="center"/>
    </xf>
    <xf numFmtId="4" fontId="6" fillId="6" borderId="1" xfId="0" applyNumberFormat="1" applyFont="1" applyFill="1" applyBorder="1" applyAlignment="1">
      <alignment horizontal="right" vertical="center"/>
    </xf>
    <xf numFmtId="0" fontId="6" fillId="4" borderId="0" xfId="0" applyFont="1" applyFill="1">
      <alignment vertical="center"/>
    </xf>
    <xf numFmtId="3" fontId="6" fillId="0" borderId="0" xfId="0" applyNumberFormat="1" applyFo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3" fontId="4" fillId="3" borderId="6" xfId="0" applyNumberFormat="1" applyFont="1" applyFill="1" applyBorder="1" applyAlignment="1">
      <alignment horizontal="right" vertical="center"/>
    </xf>
    <xf numFmtId="49" fontId="9" fillId="4" borderId="4" xfId="0" applyNumberFormat="1" applyFont="1" applyFill="1" applyBorder="1" applyAlignment="1">
      <alignment horizontal="center" vertical="center"/>
    </xf>
    <xf numFmtId="3" fontId="9" fillId="6" borderId="4" xfId="0" applyNumberFormat="1" applyFont="1" applyFill="1" applyBorder="1" applyAlignment="1">
      <alignment horizontal="right" vertical="center"/>
    </xf>
    <xf numFmtId="4" fontId="6" fillId="4" borderId="5" xfId="0" applyNumberFormat="1" applyFont="1" applyFill="1" applyBorder="1" applyAlignment="1">
      <alignment horizontal="right" vertical="center"/>
    </xf>
    <xf numFmtId="4" fontId="6" fillId="4" borderId="3" xfId="0" applyNumberFormat="1" applyFont="1" applyFill="1" applyBorder="1" applyAlignment="1">
      <alignment horizontal="right" vertical="center"/>
    </xf>
    <xf numFmtId="4" fontId="6" fillId="5" borderId="3" xfId="0" applyNumberFormat="1" applyFont="1" applyFill="1" applyBorder="1" applyAlignment="1">
      <alignment horizontal="right" vertical="center"/>
    </xf>
    <xf numFmtId="4" fontId="6" fillId="6" borderId="3" xfId="0" applyNumberFormat="1" applyFont="1" applyFill="1" applyBorder="1" applyAlignment="1">
      <alignment horizontal="right" vertical="center"/>
    </xf>
    <xf numFmtId="49" fontId="9" fillId="5" borderId="4" xfId="0" applyNumberFormat="1" applyFont="1" applyFill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right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>
      <alignment vertical="center"/>
    </xf>
    <xf numFmtId="0" fontId="6" fillId="0" borderId="7" xfId="0" applyFont="1" applyFill="1" applyBorder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9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9" fillId="5" borderId="4" xfId="0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right" vertical="center"/>
    </xf>
    <xf numFmtId="3" fontId="9" fillId="0" borderId="4" xfId="0" applyNumberFormat="1" applyFont="1" applyFill="1" applyBorder="1" applyAlignment="1">
      <alignment horizontal="right" vertical="center"/>
    </xf>
    <xf numFmtId="49" fontId="10" fillId="5" borderId="4" xfId="0" applyNumberFormat="1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8BE0-AE2D-47C8-8516-61DA87E034CE}">
  <sheetPr>
    <pageSetUpPr fitToPage="1"/>
  </sheetPr>
  <dimension ref="A1:O67"/>
  <sheetViews>
    <sheetView tabSelected="1" zoomScale="115" zoomScaleNormal="115" workbookViewId="0">
      <selection activeCell="I53" sqref="I53"/>
    </sheetView>
  </sheetViews>
  <sheetFormatPr defaultRowHeight="16.5" x14ac:dyDescent="0.3"/>
  <cols>
    <col min="1" max="1" width="10.25" style="13" customWidth="1"/>
    <col min="2" max="2" width="26.875" style="13" bestFit="1" customWidth="1"/>
    <col min="3" max="3" width="15.625" customWidth="1"/>
    <col min="4" max="4" width="13.125" customWidth="1"/>
    <col min="5" max="5" width="14.875" customWidth="1"/>
    <col min="6" max="7" width="12.75" bestFit="1" customWidth="1"/>
    <col min="8" max="8" width="30.5" bestFit="1" customWidth="1"/>
    <col min="9" max="9" width="15.625" customWidth="1"/>
    <col min="10" max="10" width="13.125" customWidth="1"/>
    <col min="11" max="11" width="14.875" customWidth="1"/>
    <col min="12" max="12" width="12" hidden="1" customWidth="1"/>
    <col min="14" max="14" width="9.375" bestFit="1" customWidth="1"/>
    <col min="15" max="15" width="12.875" style="1" bestFit="1" customWidth="1"/>
  </cols>
  <sheetData>
    <row r="1" spans="1:15" ht="33.75" customHeight="1" x14ac:dyDescent="0.3">
      <c r="A1" s="46" t="s">
        <v>125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5" ht="18" customHeight="1" x14ac:dyDescent="0.3">
      <c r="E2" s="2"/>
    </row>
    <row r="3" spans="1:15" x14ac:dyDescent="0.3">
      <c r="A3" s="47" t="s">
        <v>0</v>
      </c>
      <c r="B3" s="47"/>
      <c r="C3" s="3" t="s">
        <v>124</v>
      </c>
      <c r="D3" s="48" t="s">
        <v>128</v>
      </c>
      <c r="E3" s="49"/>
      <c r="F3" s="50" t="s">
        <v>2</v>
      </c>
      <c r="G3" s="50"/>
      <c r="H3" s="50"/>
      <c r="I3" s="40" t="s">
        <v>124</v>
      </c>
      <c r="J3" s="48" t="s">
        <v>128</v>
      </c>
      <c r="K3" s="49"/>
      <c r="L3" s="51" t="s">
        <v>1</v>
      </c>
    </row>
    <row r="4" spans="1:15" x14ac:dyDescent="0.3">
      <c r="A4" s="47"/>
      <c r="B4" s="47"/>
      <c r="C4" s="3" t="s">
        <v>3</v>
      </c>
      <c r="D4" s="3" t="s">
        <v>126</v>
      </c>
      <c r="E4" s="4" t="s">
        <v>127</v>
      </c>
      <c r="F4" s="50"/>
      <c r="G4" s="50"/>
      <c r="H4" s="50"/>
      <c r="I4" s="3" t="s">
        <v>3</v>
      </c>
      <c r="J4" s="11" t="s">
        <v>126</v>
      </c>
      <c r="K4" s="4" t="s">
        <v>127</v>
      </c>
      <c r="L4" s="47"/>
    </row>
    <row r="5" spans="1:15" x14ac:dyDescent="0.3">
      <c r="A5" s="52" t="s">
        <v>121</v>
      </c>
      <c r="B5" s="52"/>
      <c r="C5" s="15">
        <f>SUM(C12,C27,C36,C38,C44,C47)</f>
        <v>8807361000</v>
      </c>
      <c r="D5" s="15">
        <f>SUM(D12,D27,D38,D44,D47,D36)</f>
        <v>168161057</v>
      </c>
      <c r="E5" s="15">
        <f>SUM(E12,E27,E38,E44,E47,E36)</f>
        <v>5072929133</v>
      </c>
      <c r="F5" s="53" t="s">
        <v>122</v>
      </c>
      <c r="G5" s="53"/>
      <c r="H5" s="53"/>
      <c r="I5" s="15">
        <f>SUM(I24,I28,I62,I66)</f>
        <v>8807361000</v>
      </c>
      <c r="J5" s="15">
        <f>SUM(J24,J28,J62,J66)</f>
        <v>781514903</v>
      </c>
      <c r="K5" s="15">
        <f>SUM(K24,K28,K62,K66)</f>
        <v>3803089910</v>
      </c>
      <c r="L5" s="5">
        <v>6.32</v>
      </c>
    </row>
    <row r="6" spans="1:15" s="6" customFormat="1" ht="13.5" x14ac:dyDescent="0.3">
      <c r="A6" s="16" t="s">
        <v>4</v>
      </c>
      <c r="B6" s="14" t="s">
        <v>5</v>
      </c>
      <c r="C6" s="39">
        <v>251199000</v>
      </c>
      <c r="D6" s="39">
        <v>20792000</v>
      </c>
      <c r="E6" s="39">
        <v>119677400</v>
      </c>
      <c r="F6" s="16" t="s">
        <v>6</v>
      </c>
      <c r="G6" s="16" t="s">
        <v>7</v>
      </c>
      <c r="H6" s="25" t="s">
        <v>8</v>
      </c>
      <c r="I6" s="42">
        <v>745182000</v>
      </c>
      <c r="J6" s="43">
        <v>61358490</v>
      </c>
      <c r="K6" s="43">
        <v>363609180</v>
      </c>
      <c r="L6" s="18">
        <v>8.2200000000000006</v>
      </c>
      <c r="O6" s="7"/>
    </row>
    <row r="7" spans="1:15" s="6" customFormat="1" ht="13.5" x14ac:dyDescent="0.3">
      <c r="A7" s="16" t="s">
        <v>4</v>
      </c>
      <c r="B7" s="14" t="s">
        <v>9</v>
      </c>
      <c r="C7" s="39">
        <v>11520000</v>
      </c>
      <c r="D7" s="39">
        <v>625000</v>
      </c>
      <c r="E7" s="39">
        <v>5075000</v>
      </c>
      <c r="F7" s="16" t="s">
        <v>6</v>
      </c>
      <c r="G7" s="16" t="s">
        <v>7</v>
      </c>
      <c r="H7" s="25" t="s">
        <v>10</v>
      </c>
      <c r="I7" s="42">
        <v>182522000</v>
      </c>
      <c r="J7" s="43">
        <v>5734820</v>
      </c>
      <c r="K7" s="43">
        <v>68703880</v>
      </c>
      <c r="L7" s="19">
        <v>24.02</v>
      </c>
      <c r="O7" s="7"/>
    </row>
    <row r="8" spans="1:15" s="6" customFormat="1" ht="13.5" x14ac:dyDescent="0.3">
      <c r="A8" s="16" t="s">
        <v>4</v>
      </c>
      <c r="B8" s="14" t="s">
        <v>11</v>
      </c>
      <c r="C8" s="39">
        <v>49000000</v>
      </c>
      <c r="D8" s="39">
        <v>10000</v>
      </c>
      <c r="E8" s="39">
        <v>26773500</v>
      </c>
      <c r="F8" s="16" t="s">
        <v>6</v>
      </c>
      <c r="G8" s="16" t="s">
        <v>7</v>
      </c>
      <c r="H8" s="25" t="s">
        <v>12</v>
      </c>
      <c r="I8" s="42">
        <v>7200000</v>
      </c>
      <c r="J8" s="43">
        <v>320000</v>
      </c>
      <c r="K8" s="43">
        <v>2376000</v>
      </c>
      <c r="L8" s="19">
        <v>6.94</v>
      </c>
      <c r="O8" s="7"/>
    </row>
    <row r="9" spans="1:15" s="6" customFormat="1" ht="13.5" x14ac:dyDescent="0.3">
      <c r="A9" s="16" t="s">
        <v>4</v>
      </c>
      <c r="B9" s="14" t="s">
        <v>13</v>
      </c>
      <c r="C9" s="39">
        <v>80800000</v>
      </c>
      <c r="D9" s="39">
        <v>7906127</v>
      </c>
      <c r="E9" s="39">
        <v>37606516</v>
      </c>
      <c r="F9" s="16" t="s">
        <v>6</v>
      </c>
      <c r="G9" s="16" t="s">
        <v>7</v>
      </c>
      <c r="H9" s="25" t="s">
        <v>111</v>
      </c>
      <c r="I9" s="42">
        <v>79000000</v>
      </c>
      <c r="J9" s="43">
        <v>5591210</v>
      </c>
      <c r="K9" s="43">
        <v>36276600</v>
      </c>
      <c r="L9" s="19">
        <v>11.29</v>
      </c>
      <c r="O9" s="7"/>
    </row>
    <row r="10" spans="1:15" s="6" customFormat="1" ht="13.5" x14ac:dyDescent="0.3">
      <c r="A10" s="16" t="s">
        <v>4</v>
      </c>
      <c r="B10" s="14" t="s">
        <v>14</v>
      </c>
      <c r="C10" s="39">
        <v>301350000</v>
      </c>
      <c r="D10" s="39">
        <v>16718300</v>
      </c>
      <c r="E10" s="39">
        <v>111642800</v>
      </c>
      <c r="F10" s="16" t="s">
        <v>6</v>
      </c>
      <c r="G10" s="16" t="s">
        <v>7</v>
      </c>
      <c r="H10" s="25" t="s">
        <v>15</v>
      </c>
      <c r="I10" s="42">
        <v>97640000</v>
      </c>
      <c r="J10" s="43">
        <v>6775840</v>
      </c>
      <c r="K10" s="43">
        <v>42984200</v>
      </c>
      <c r="L10" s="19">
        <v>7.12</v>
      </c>
      <c r="O10" s="7"/>
    </row>
    <row r="11" spans="1:15" s="6" customFormat="1" ht="13.5" x14ac:dyDescent="0.3">
      <c r="A11" s="16" t="s">
        <v>4</v>
      </c>
      <c r="B11" s="14" t="s">
        <v>17</v>
      </c>
      <c r="C11" s="39">
        <v>15000000</v>
      </c>
      <c r="D11" s="39">
        <v>0</v>
      </c>
      <c r="E11" s="39">
        <v>7850000</v>
      </c>
      <c r="F11" s="16" t="s">
        <v>6</v>
      </c>
      <c r="G11" s="16" t="s">
        <v>7</v>
      </c>
      <c r="H11" s="25" t="s">
        <v>16</v>
      </c>
      <c r="I11" s="42">
        <v>16225000</v>
      </c>
      <c r="J11" s="43">
        <v>1095000</v>
      </c>
      <c r="K11" s="43">
        <v>4497000</v>
      </c>
      <c r="L11" s="19">
        <v>1.48</v>
      </c>
      <c r="O11" s="7"/>
    </row>
    <row r="12" spans="1:15" s="6" customFormat="1" ht="13.5" x14ac:dyDescent="0.3">
      <c r="A12" s="45" t="s">
        <v>18</v>
      </c>
      <c r="B12" s="45"/>
      <c r="C12" s="17">
        <f>SUM(C6:C11)</f>
        <v>708869000</v>
      </c>
      <c r="D12" s="17">
        <f t="shared" ref="D12:E12" si="0">SUM(D6:D11)</f>
        <v>46051427</v>
      </c>
      <c r="E12" s="17">
        <f t="shared" si="0"/>
        <v>308625216</v>
      </c>
      <c r="F12" s="22" t="s">
        <v>6</v>
      </c>
      <c r="G12" s="44" t="s">
        <v>112</v>
      </c>
      <c r="H12" s="44"/>
      <c r="I12" s="23">
        <f>SUM(I6:I11)</f>
        <v>1127769000</v>
      </c>
      <c r="J12" s="23">
        <f t="shared" ref="J12:K12" si="1">SUM(J6:J11)</f>
        <v>80875360</v>
      </c>
      <c r="K12" s="23">
        <f t="shared" si="1"/>
        <v>518446860</v>
      </c>
      <c r="L12" s="20">
        <v>10.52</v>
      </c>
      <c r="O12" s="7"/>
    </row>
    <row r="13" spans="1:15" s="6" customFormat="1" ht="13.5" x14ac:dyDescent="0.3">
      <c r="A13" s="16" t="s">
        <v>21</v>
      </c>
      <c r="B13" s="14" t="s">
        <v>22</v>
      </c>
      <c r="C13" s="39">
        <v>1351662000</v>
      </c>
      <c r="D13" s="39">
        <v>0</v>
      </c>
      <c r="E13" s="39">
        <v>702587000</v>
      </c>
      <c r="F13" s="16" t="s">
        <v>6</v>
      </c>
      <c r="G13" s="16" t="s">
        <v>19</v>
      </c>
      <c r="H13" s="25" t="s">
        <v>20</v>
      </c>
      <c r="I13" s="42">
        <v>6000000</v>
      </c>
      <c r="J13" s="43">
        <v>910240</v>
      </c>
      <c r="K13" s="43">
        <v>3423740</v>
      </c>
      <c r="L13" s="19">
        <v>21.4</v>
      </c>
      <c r="O13" s="7"/>
    </row>
    <row r="14" spans="1:15" s="6" customFormat="1" ht="13.5" x14ac:dyDescent="0.3">
      <c r="A14" s="16" t="s">
        <v>21</v>
      </c>
      <c r="B14" s="14" t="s">
        <v>24</v>
      </c>
      <c r="C14" s="39">
        <v>4047632000</v>
      </c>
      <c r="D14" s="39">
        <v>0</v>
      </c>
      <c r="E14" s="39">
        <v>2483580000</v>
      </c>
      <c r="F14" s="16" t="s">
        <v>6</v>
      </c>
      <c r="G14" s="16" t="s">
        <v>19</v>
      </c>
      <c r="H14" s="25" t="s">
        <v>23</v>
      </c>
      <c r="I14" s="42">
        <v>5660000</v>
      </c>
      <c r="J14" s="43">
        <v>896000</v>
      </c>
      <c r="K14" s="43">
        <v>2026700</v>
      </c>
      <c r="L14" s="19">
        <v>1.41</v>
      </c>
      <c r="O14" s="7"/>
    </row>
    <row r="15" spans="1:15" s="6" customFormat="1" ht="13.5" x14ac:dyDescent="0.3">
      <c r="A15" s="16" t="s">
        <v>21</v>
      </c>
      <c r="B15" s="14" t="s">
        <v>25</v>
      </c>
      <c r="C15" s="39">
        <v>80398500</v>
      </c>
      <c r="D15" s="39">
        <v>0</v>
      </c>
      <c r="E15" s="39">
        <v>39385500</v>
      </c>
      <c r="F15" s="22" t="s">
        <v>6</v>
      </c>
      <c r="G15" s="44" t="s">
        <v>113</v>
      </c>
      <c r="H15" s="44"/>
      <c r="I15" s="23">
        <f>SUM(I13:I14)</f>
        <v>11660000</v>
      </c>
      <c r="J15" s="23">
        <f t="shared" ref="J15:K15" si="2">SUM(J13:J14)</f>
        <v>1806240</v>
      </c>
      <c r="K15" s="23">
        <f t="shared" si="2"/>
        <v>5450440</v>
      </c>
      <c r="L15" s="20">
        <v>12.39</v>
      </c>
      <c r="O15" s="7"/>
    </row>
    <row r="16" spans="1:15" s="6" customFormat="1" ht="13.5" x14ac:dyDescent="0.3">
      <c r="A16" s="16" t="s">
        <v>21</v>
      </c>
      <c r="B16" s="14" t="s">
        <v>92</v>
      </c>
      <c r="C16" s="39">
        <v>66575000</v>
      </c>
      <c r="D16" s="39">
        <v>0</v>
      </c>
      <c r="E16" s="39">
        <v>34375000</v>
      </c>
      <c r="F16" s="16" t="s">
        <v>6</v>
      </c>
      <c r="G16" s="16" t="s">
        <v>26</v>
      </c>
      <c r="H16" s="25" t="s">
        <v>27</v>
      </c>
      <c r="I16" s="42">
        <v>1728000</v>
      </c>
      <c r="J16" s="43">
        <v>191500</v>
      </c>
      <c r="K16" s="43">
        <v>774400</v>
      </c>
      <c r="L16" s="19">
        <v>0</v>
      </c>
      <c r="O16" s="7"/>
    </row>
    <row r="17" spans="1:15" s="6" customFormat="1" ht="13.5" x14ac:dyDescent="0.3">
      <c r="A17" s="16" t="s">
        <v>21</v>
      </c>
      <c r="B17" s="14" t="s">
        <v>28</v>
      </c>
      <c r="C17" s="39">
        <v>3000000</v>
      </c>
      <c r="D17" s="39">
        <v>405000</v>
      </c>
      <c r="E17" s="39">
        <v>810000</v>
      </c>
      <c r="F17" s="16" t="s">
        <v>6</v>
      </c>
      <c r="G17" s="16" t="s">
        <v>26</v>
      </c>
      <c r="H17" s="25" t="s">
        <v>114</v>
      </c>
      <c r="I17" s="42">
        <v>24130000</v>
      </c>
      <c r="J17" s="43">
        <v>1634480</v>
      </c>
      <c r="K17" s="43">
        <v>10223330</v>
      </c>
      <c r="L17" s="19">
        <v>11.38</v>
      </c>
      <c r="O17" s="7"/>
    </row>
    <row r="18" spans="1:15" s="6" customFormat="1" ht="13.5" x14ac:dyDescent="0.3">
      <c r="A18" s="16" t="s">
        <v>21</v>
      </c>
      <c r="B18" s="14" t="s">
        <v>30</v>
      </c>
      <c r="C18" s="39">
        <v>4200000</v>
      </c>
      <c r="D18" s="39">
        <v>600000</v>
      </c>
      <c r="E18" s="39">
        <v>1515000</v>
      </c>
      <c r="F18" s="16" t="s">
        <v>6</v>
      </c>
      <c r="G18" s="16" t="s">
        <v>26</v>
      </c>
      <c r="H18" s="25" t="s">
        <v>29</v>
      </c>
      <c r="I18" s="42">
        <v>74450000</v>
      </c>
      <c r="J18" s="43">
        <v>4776370</v>
      </c>
      <c r="K18" s="43">
        <v>35747100</v>
      </c>
      <c r="L18" s="19">
        <v>10.039999999999999</v>
      </c>
      <c r="O18" s="7"/>
    </row>
    <row r="19" spans="1:15" s="6" customFormat="1" ht="13.5" x14ac:dyDescent="0.3">
      <c r="A19" s="16" t="s">
        <v>21</v>
      </c>
      <c r="B19" s="14" t="s">
        <v>32</v>
      </c>
      <c r="C19" s="39">
        <v>1439154000</v>
      </c>
      <c r="D19" s="39">
        <v>113830240</v>
      </c>
      <c r="E19" s="39">
        <v>684122590</v>
      </c>
      <c r="F19" s="16" t="s">
        <v>6</v>
      </c>
      <c r="G19" s="16" t="s">
        <v>26</v>
      </c>
      <c r="H19" s="25" t="s">
        <v>31</v>
      </c>
      <c r="I19" s="42">
        <v>34618000</v>
      </c>
      <c r="J19" s="43">
        <v>3163160</v>
      </c>
      <c r="K19" s="43">
        <v>15424270</v>
      </c>
      <c r="L19" s="19">
        <v>9.14</v>
      </c>
      <c r="O19" s="7"/>
    </row>
    <row r="20" spans="1:15" s="6" customFormat="1" ht="13.5" x14ac:dyDescent="0.3">
      <c r="A20" s="16" t="s">
        <v>21</v>
      </c>
      <c r="B20" s="14" t="s">
        <v>34</v>
      </c>
      <c r="C20" s="39">
        <v>3000000</v>
      </c>
      <c r="D20" s="39">
        <v>500000</v>
      </c>
      <c r="E20" s="39">
        <v>500000</v>
      </c>
      <c r="F20" s="16" t="s">
        <v>6</v>
      </c>
      <c r="G20" s="16" t="s">
        <v>26</v>
      </c>
      <c r="H20" s="25" t="s">
        <v>33</v>
      </c>
      <c r="I20" s="42">
        <v>25800000</v>
      </c>
      <c r="J20" s="43">
        <v>1651000</v>
      </c>
      <c r="K20" s="43">
        <v>10619530</v>
      </c>
      <c r="L20" s="19">
        <v>3.15</v>
      </c>
      <c r="O20" s="7"/>
    </row>
    <row r="21" spans="1:15" s="6" customFormat="1" ht="13.5" x14ac:dyDescent="0.3">
      <c r="A21" s="16" t="s">
        <v>21</v>
      </c>
      <c r="B21" s="14" t="s">
        <v>93</v>
      </c>
      <c r="C21" s="39">
        <v>10000000</v>
      </c>
      <c r="D21" s="39">
        <v>0</v>
      </c>
      <c r="E21" s="39">
        <v>0</v>
      </c>
      <c r="F21" s="16" t="s">
        <v>6</v>
      </c>
      <c r="G21" s="16" t="s">
        <v>26</v>
      </c>
      <c r="H21" s="25" t="s">
        <v>35</v>
      </c>
      <c r="I21" s="42">
        <v>200000</v>
      </c>
      <c r="J21" s="43">
        <v>0</v>
      </c>
      <c r="K21" s="43">
        <v>0</v>
      </c>
      <c r="L21" s="19">
        <v>0</v>
      </c>
      <c r="O21" s="7"/>
    </row>
    <row r="22" spans="1:15" s="6" customFormat="1" ht="13.5" x14ac:dyDescent="0.3">
      <c r="A22" s="16" t="s">
        <v>21</v>
      </c>
      <c r="B22" s="14" t="s">
        <v>36</v>
      </c>
      <c r="C22" s="39">
        <v>317000000</v>
      </c>
      <c r="D22" s="39">
        <v>0</v>
      </c>
      <c r="E22" s="39">
        <v>158500000</v>
      </c>
      <c r="F22" s="16" t="s">
        <v>6</v>
      </c>
      <c r="G22" s="16" t="s">
        <v>26</v>
      </c>
      <c r="H22" s="25" t="s">
        <v>37</v>
      </c>
      <c r="I22" s="42">
        <v>15336000</v>
      </c>
      <c r="J22" s="43">
        <v>674000</v>
      </c>
      <c r="K22" s="43">
        <v>4044000</v>
      </c>
      <c r="L22" s="19">
        <v>7.26</v>
      </c>
      <c r="O22" s="7"/>
    </row>
    <row r="23" spans="1:15" s="6" customFormat="1" ht="13.5" x14ac:dyDescent="0.3">
      <c r="A23" s="16" t="s">
        <v>21</v>
      </c>
      <c r="B23" s="14" t="s">
        <v>38</v>
      </c>
      <c r="C23" s="39">
        <v>14200000</v>
      </c>
      <c r="D23" s="39">
        <v>0</v>
      </c>
      <c r="E23" s="39">
        <v>6900000</v>
      </c>
      <c r="F23" s="22" t="s">
        <v>6</v>
      </c>
      <c r="G23" s="44" t="s">
        <v>39</v>
      </c>
      <c r="H23" s="44"/>
      <c r="I23" s="23">
        <f>SUM(I16:I22)</f>
        <v>176262000</v>
      </c>
      <c r="J23" s="23">
        <f t="shared" ref="J23:K23" si="3">SUM(J16:J22)</f>
        <v>12090510</v>
      </c>
      <c r="K23" s="23">
        <f t="shared" si="3"/>
        <v>76832630</v>
      </c>
      <c r="L23" s="20">
        <v>8.6300000000000008</v>
      </c>
      <c r="O23" s="7"/>
    </row>
    <row r="24" spans="1:15" s="6" customFormat="1" ht="13.5" x14ac:dyDescent="0.3">
      <c r="A24" s="16" t="s">
        <v>21</v>
      </c>
      <c r="B24" s="14" t="s">
        <v>40</v>
      </c>
      <c r="C24" s="39">
        <v>3900000</v>
      </c>
      <c r="D24" s="39">
        <v>0</v>
      </c>
      <c r="E24" s="39">
        <v>2100000</v>
      </c>
      <c r="F24" s="45" t="s">
        <v>115</v>
      </c>
      <c r="G24" s="45"/>
      <c r="H24" s="45"/>
      <c r="I24" s="17">
        <f>SUM(I12,I15,I23)</f>
        <v>1315691000</v>
      </c>
      <c r="J24" s="17">
        <f t="shared" ref="J24:K24" si="4">SUM(J12,J15,J23)</f>
        <v>94772110</v>
      </c>
      <c r="K24" s="17">
        <f t="shared" si="4"/>
        <v>600729930</v>
      </c>
      <c r="L24" s="21">
        <v>10.28</v>
      </c>
      <c r="O24" s="7"/>
    </row>
    <row r="25" spans="1:15" s="6" customFormat="1" ht="13.5" x14ac:dyDescent="0.3">
      <c r="A25" s="16" t="s">
        <v>21</v>
      </c>
      <c r="B25" s="14" t="s">
        <v>94</v>
      </c>
      <c r="C25" s="39">
        <v>15000000</v>
      </c>
      <c r="D25" s="39">
        <v>0</v>
      </c>
      <c r="E25" s="39">
        <v>15000000</v>
      </c>
      <c r="F25" s="16" t="s">
        <v>41</v>
      </c>
      <c r="G25" s="16" t="s">
        <v>42</v>
      </c>
      <c r="H25" s="25" t="s">
        <v>43</v>
      </c>
      <c r="I25" s="42">
        <v>7500000</v>
      </c>
      <c r="J25" s="43">
        <v>0</v>
      </c>
      <c r="K25" s="43">
        <v>9152900</v>
      </c>
      <c r="L25" s="19">
        <v>0</v>
      </c>
      <c r="O25" s="7"/>
    </row>
    <row r="26" spans="1:15" s="6" customFormat="1" ht="13.5" x14ac:dyDescent="0.3">
      <c r="A26" s="16" t="s">
        <v>44</v>
      </c>
      <c r="B26" s="14" t="s">
        <v>95</v>
      </c>
      <c r="C26" s="39">
        <v>50000000</v>
      </c>
      <c r="D26" s="39">
        <v>0</v>
      </c>
      <c r="E26" s="39">
        <v>0</v>
      </c>
      <c r="F26" s="16" t="s">
        <v>41</v>
      </c>
      <c r="G26" s="16" t="s">
        <v>42</v>
      </c>
      <c r="H26" s="26" t="s">
        <v>101</v>
      </c>
      <c r="I26" s="42">
        <v>58892000</v>
      </c>
      <c r="J26" s="43">
        <v>13228340</v>
      </c>
      <c r="K26" s="43">
        <v>36661230</v>
      </c>
      <c r="L26" s="19">
        <v>0</v>
      </c>
      <c r="O26" s="7"/>
    </row>
    <row r="27" spans="1:15" s="6" customFormat="1" ht="13.5" x14ac:dyDescent="0.3">
      <c r="A27" s="45" t="s">
        <v>45</v>
      </c>
      <c r="B27" s="45"/>
      <c r="C27" s="17">
        <f>SUM(C13:C26)</f>
        <v>7405721500</v>
      </c>
      <c r="D27" s="17">
        <f t="shared" ref="D27:E27" si="5">SUM(D13:D26)</f>
        <v>115335240</v>
      </c>
      <c r="E27" s="17">
        <f t="shared" si="5"/>
        <v>4129375090</v>
      </c>
      <c r="F27" s="22" t="s">
        <v>41</v>
      </c>
      <c r="G27" s="44" t="s">
        <v>116</v>
      </c>
      <c r="H27" s="44"/>
      <c r="I27" s="23">
        <f>SUM(I25:I26)</f>
        <v>66392000</v>
      </c>
      <c r="J27" s="23">
        <f t="shared" ref="J27:K27" si="6">SUM(J25:J26)</f>
        <v>13228340</v>
      </c>
      <c r="K27" s="23">
        <f t="shared" si="6"/>
        <v>45814130</v>
      </c>
      <c r="L27" s="19"/>
      <c r="O27" s="7"/>
    </row>
    <row r="28" spans="1:15" s="6" customFormat="1" ht="13.5" x14ac:dyDescent="0.3">
      <c r="A28" s="16" t="s">
        <v>46</v>
      </c>
      <c r="B28" s="14" t="s">
        <v>96</v>
      </c>
      <c r="C28" s="39">
        <v>200012315</v>
      </c>
      <c r="D28" s="39">
        <v>0</v>
      </c>
      <c r="E28" s="39">
        <v>200012315</v>
      </c>
      <c r="F28" s="45" t="s">
        <v>47</v>
      </c>
      <c r="G28" s="45"/>
      <c r="H28" s="45"/>
      <c r="I28" s="17">
        <f>SUM(I27)</f>
        <v>66392000</v>
      </c>
      <c r="J28" s="17">
        <f t="shared" ref="J28:K28" si="7">SUM(J27)</f>
        <v>13228340</v>
      </c>
      <c r="K28" s="17">
        <f t="shared" si="7"/>
        <v>45814130</v>
      </c>
      <c r="L28" s="19">
        <v>11.24</v>
      </c>
      <c r="O28" s="7"/>
    </row>
    <row r="29" spans="1:15" s="6" customFormat="1" ht="13.5" x14ac:dyDescent="0.3">
      <c r="A29" s="16" t="s">
        <v>46</v>
      </c>
      <c r="B29" s="14" t="s">
        <v>97</v>
      </c>
      <c r="C29" s="39">
        <v>3000000</v>
      </c>
      <c r="D29" s="39">
        <v>0</v>
      </c>
      <c r="E29" s="39">
        <v>0</v>
      </c>
      <c r="F29" s="16" t="s">
        <v>48</v>
      </c>
      <c r="G29" s="16" t="s">
        <v>48</v>
      </c>
      <c r="H29" s="25" t="s">
        <v>49</v>
      </c>
      <c r="I29" s="42">
        <v>3000000</v>
      </c>
      <c r="J29" s="43">
        <v>0</v>
      </c>
      <c r="K29" s="43">
        <v>0</v>
      </c>
      <c r="L29" s="20">
        <v>4.54</v>
      </c>
      <c r="O29" s="7"/>
    </row>
    <row r="30" spans="1:15" s="6" customFormat="1" ht="13.5" x14ac:dyDescent="0.3">
      <c r="A30" s="16" t="s">
        <v>46</v>
      </c>
      <c r="B30" s="14" t="s">
        <v>98</v>
      </c>
      <c r="C30" s="39">
        <v>0</v>
      </c>
      <c r="D30" s="39">
        <v>10277</v>
      </c>
      <c r="E30" s="39">
        <v>23553</v>
      </c>
      <c r="F30" s="16" t="s">
        <v>48</v>
      </c>
      <c r="G30" s="16" t="s">
        <v>48</v>
      </c>
      <c r="H30" s="25" t="s">
        <v>52</v>
      </c>
      <c r="I30" s="42">
        <v>3520000</v>
      </c>
      <c r="J30" s="43">
        <v>-64000</v>
      </c>
      <c r="K30" s="43">
        <v>1288160</v>
      </c>
      <c r="L30" s="21">
        <v>4.54</v>
      </c>
      <c r="O30" s="7"/>
    </row>
    <row r="31" spans="1:15" s="6" customFormat="1" ht="13.5" x14ac:dyDescent="0.3">
      <c r="A31" s="16" t="s">
        <v>50</v>
      </c>
      <c r="B31" s="14" t="s">
        <v>99</v>
      </c>
      <c r="C31" s="39">
        <v>6000000</v>
      </c>
      <c r="D31" s="39">
        <v>0</v>
      </c>
      <c r="E31" s="39">
        <v>141000</v>
      </c>
      <c r="F31" s="16" t="s">
        <v>48</v>
      </c>
      <c r="G31" s="16" t="s">
        <v>48</v>
      </c>
      <c r="H31" s="25" t="s">
        <v>53</v>
      </c>
      <c r="I31" s="42">
        <v>70200000</v>
      </c>
      <c r="J31" s="43">
        <v>7150000</v>
      </c>
      <c r="K31" s="43">
        <v>23802800</v>
      </c>
      <c r="L31" s="19">
        <v>0</v>
      </c>
      <c r="M31" s="9"/>
      <c r="O31" s="7"/>
    </row>
    <row r="32" spans="1:15" s="6" customFormat="1" ht="13.5" x14ac:dyDescent="0.3">
      <c r="A32" s="16" t="s">
        <v>46</v>
      </c>
      <c r="B32" s="14" t="s">
        <v>100</v>
      </c>
      <c r="C32" s="39">
        <v>5000000</v>
      </c>
      <c r="D32" s="39">
        <v>300000</v>
      </c>
      <c r="E32" s="39">
        <v>800000</v>
      </c>
      <c r="F32" s="16" t="s">
        <v>48</v>
      </c>
      <c r="G32" s="16" t="s">
        <v>48</v>
      </c>
      <c r="H32" s="25" t="s">
        <v>54</v>
      </c>
      <c r="I32" s="42">
        <v>5370000</v>
      </c>
      <c r="J32" s="43">
        <v>0</v>
      </c>
      <c r="K32" s="43">
        <v>1219200</v>
      </c>
      <c r="L32" s="19"/>
      <c r="M32" s="9"/>
      <c r="O32" s="7"/>
    </row>
    <row r="33" spans="1:15" s="6" customFormat="1" ht="13.5" x14ac:dyDescent="0.3">
      <c r="A33" s="16" t="s">
        <v>46</v>
      </c>
      <c r="B33" s="41" t="s">
        <v>123</v>
      </c>
      <c r="C33" s="39">
        <v>0</v>
      </c>
      <c r="D33" s="39">
        <v>0</v>
      </c>
      <c r="E33" s="39">
        <v>3400000</v>
      </c>
      <c r="F33" s="16" t="s">
        <v>48</v>
      </c>
      <c r="G33" s="16" t="s">
        <v>48</v>
      </c>
      <c r="H33" s="25" t="s">
        <v>55</v>
      </c>
      <c r="I33" s="42">
        <v>214536315</v>
      </c>
      <c r="J33" s="43">
        <v>7848780</v>
      </c>
      <c r="K33" s="43">
        <v>150857580</v>
      </c>
      <c r="L33" s="19"/>
      <c r="M33" s="9"/>
      <c r="O33" s="7"/>
    </row>
    <row r="34" spans="1:15" s="6" customFormat="1" ht="13.5" x14ac:dyDescent="0.3">
      <c r="A34" s="16" t="s">
        <v>46</v>
      </c>
      <c r="B34" s="14" t="s">
        <v>51</v>
      </c>
      <c r="C34" s="39">
        <v>49600000</v>
      </c>
      <c r="D34" s="39">
        <v>4150000</v>
      </c>
      <c r="E34" s="39">
        <v>25682670</v>
      </c>
      <c r="F34" s="16" t="s">
        <v>48</v>
      </c>
      <c r="G34" s="16" t="s">
        <v>48</v>
      </c>
      <c r="H34" s="25" t="s">
        <v>56</v>
      </c>
      <c r="I34" s="42">
        <v>18570000</v>
      </c>
      <c r="J34" s="43">
        <v>571500</v>
      </c>
      <c r="K34" s="43">
        <v>4242400</v>
      </c>
      <c r="L34" s="19">
        <v>0</v>
      </c>
      <c r="M34" s="9"/>
      <c r="O34" s="7"/>
    </row>
    <row r="35" spans="1:15" s="6" customFormat="1" ht="13.5" x14ac:dyDescent="0.3">
      <c r="A35" s="16" t="s">
        <v>46</v>
      </c>
      <c r="B35" s="14" t="s">
        <v>119</v>
      </c>
      <c r="C35" s="39">
        <v>0</v>
      </c>
      <c r="D35" s="39">
        <v>11101</v>
      </c>
      <c r="E35" s="39">
        <v>22274</v>
      </c>
      <c r="F35" s="16" t="s">
        <v>48</v>
      </c>
      <c r="G35" s="16" t="s">
        <v>48</v>
      </c>
      <c r="H35" s="25" t="s">
        <v>59</v>
      </c>
      <c r="I35" s="42">
        <v>24800000</v>
      </c>
      <c r="J35" s="43">
        <v>192690</v>
      </c>
      <c r="K35" s="43">
        <v>13014115</v>
      </c>
      <c r="L35" s="19"/>
      <c r="M35" s="9"/>
      <c r="O35" s="7"/>
    </row>
    <row r="36" spans="1:15" s="6" customFormat="1" ht="13.5" x14ac:dyDescent="0.3">
      <c r="A36" s="45" t="s">
        <v>109</v>
      </c>
      <c r="B36" s="45"/>
      <c r="C36" s="17">
        <f>SUM(C28:C35)</f>
        <v>263612315</v>
      </c>
      <c r="D36" s="17">
        <f>SUM(D28:D35)</f>
        <v>4471378</v>
      </c>
      <c r="E36" s="17">
        <f>SUM(E28:E35)</f>
        <v>230081812</v>
      </c>
      <c r="F36" s="16" t="s">
        <v>48</v>
      </c>
      <c r="G36" s="16" t="s">
        <v>48</v>
      </c>
      <c r="H36" s="25" t="s">
        <v>60</v>
      </c>
      <c r="I36" s="42">
        <v>7180000</v>
      </c>
      <c r="J36" s="43">
        <v>50000</v>
      </c>
      <c r="K36" s="43">
        <v>3763800</v>
      </c>
      <c r="L36" s="19">
        <v>0</v>
      </c>
      <c r="M36" s="9"/>
      <c r="O36" s="7"/>
    </row>
    <row r="37" spans="1:15" s="6" customFormat="1" ht="13.5" x14ac:dyDescent="0.3">
      <c r="A37" s="16" t="s">
        <v>57</v>
      </c>
      <c r="B37" s="14" t="s">
        <v>58</v>
      </c>
      <c r="C37" s="39">
        <v>50000000</v>
      </c>
      <c r="D37" s="39">
        <v>0</v>
      </c>
      <c r="E37" s="39">
        <v>30000000</v>
      </c>
      <c r="F37" s="16" t="s">
        <v>48</v>
      </c>
      <c r="G37" s="16" t="s">
        <v>48</v>
      </c>
      <c r="H37" s="25" t="s">
        <v>63</v>
      </c>
      <c r="I37" s="42">
        <v>2495000</v>
      </c>
      <c r="J37" s="43">
        <v>202000</v>
      </c>
      <c r="K37" s="43">
        <v>1144500</v>
      </c>
      <c r="L37" s="19">
        <v>0</v>
      </c>
      <c r="M37" s="9"/>
      <c r="O37" s="7"/>
    </row>
    <row r="38" spans="1:15" s="6" customFormat="1" ht="13.5" x14ac:dyDescent="0.3">
      <c r="A38" s="45" t="s">
        <v>110</v>
      </c>
      <c r="B38" s="45"/>
      <c r="C38" s="17">
        <f>SUM(C37)</f>
        <v>50000000</v>
      </c>
      <c r="D38" s="17">
        <f t="shared" ref="D38:E38" si="8">SUM(D37)</f>
        <v>0</v>
      </c>
      <c r="E38" s="17">
        <f t="shared" si="8"/>
        <v>30000000</v>
      </c>
      <c r="F38" s="16" t="s">
        <v>48</v>
      </c>
      <c r="G38" s="16" t="s">
        <v>48</v>
      </c>
      <c r="H38" s="25" t="s">
        <v>65</v>
      </c>
      <c r="I38" s="42">
        <v>1356000</v>
      </c>
      <c r="J38" s="43">
        <v>0</v>
      </c>
      <c r="K38" s="43">
        <v>258700</v>
      </c>
      <c r="L38" s="19">
        <v>0</v>
      </c>
      <c r="M38" s="9"/>
      <c r="O38" s="7"/>
    </row>
    <row r="39" spans="1:15" s="6" customFormat="1" ht="13.5" x14ac:dyDescent="0.3">
      <c r="A39" s="16" t="s">
        <v>61</v>
      </c>
      <c r="B39" s="14" t="s">
        <v>62</v>
      </c>
      <c r="C39" s="39">
        <v>88355515</v>
      </c>
      <c r="D39" s="39">
        <v>0</v>
      </c>
      <c r="E39" s="39">
        <v>88355409</v>
      </c>
      <c r="F39" s="16" t="s">
        <v>48</v>
      </c>
      <c r="G39" s="16" t="s">
        <v>48</v>
      </c>
      <c r="H39" s="25" t="s">
        <v>67</v>
      </c>
      <c r="I39" s="42">
        <v>600000</v>
      </c>
      <c r="J39" s="43">
        <v>205870</v>
      </c>
      <c r="K39" s="43">
        <v>205870</v>
      </c>
      <c r="L39" s="19">
        <v>0</v>
      </c>
      <c r="M39" s="9"/>
      <c r="O39" s="7"/>
    </row>
    <row r="40" spans="1:15" s="6" customFormat="1" ht="13.5" x14ac:dyDescent="0.3">
      <c r="A40" s="16" t="s">
        <v>61</v>
      </c>
      <c r="B40" s="14" t="s">
        <v>64</v>
      </c>
      <c r="C40" s="39">
        <v>242618417</v>
      </c>
      <c r="D40" s="39">
        <v>0</v>
      </c>
      <c r="E40" s="39">
        <v>242618417</v>
      </c>
      <c r="F40" s="16" t="s">
        <v>48</v>
      </c>
      <c r="G40" s="16" t="s">
        <v>48</v>
      </c>
      <c r="H40" s="25" t="s">
        <v>69</v>
      </c>
      <c r="I40" s="42">
        <v>29940000</v>
      </c>
      <c r="J40" s="43">
        <v>2415000</v>
      </c>
      <c r="K40" s="43">
        <v>7949380</v>
      </c>
      <c r="L40" s="19">
        <v>0.92</v>
      </c>
      <c r="M40" s="9"/>
      <c r="O40" s="7"/>
    </row>
    <row r="41" spans="1:15" s="6" customFormat="1" ht="13.5" x14ac:dyDescent="0.3">
      <c r="A41" s="16" t="s">
        <v>61</v>
      </c>
      <c r="B41" s="14" t="s">
        <v>66</v>
      </c>
      <c r="C41" s="39">
        <v>9781981</v>
      </c>
      <c r="D41" s="39">
        <v>0</v>
      </c>
      <c r="E41" s="39">
        <v>9781981</v>
      </c>
      <c r="F41" s="16" t="s">
        <v>48</v>
      </c>
      <c r="G41" s="16" t="s">
        <v>48</v>
      </c>
      <c r="H41" s="25" t="s">
        <v>102</v>
      </c>
      <c r="I41" s="42">
        <v>17940000</v>
      </c>
      <c r="J41" s="43">
        <v>0</v>
      </c>
      <c r="K41" s="43">
        <v>132000</v>
      </c>
      <c r="L41" s="19">
        <v>0.62</v>
      </c>
      <c r="M41" s="9"/>
      <c r="O41" s="7"/>
    </row>
    <row r="42" spans="1:15" s="6" customFormat="1" ht="13.5" x14ac:dyDescent="0.3">
      <c r="A42" s="16" t="s">
        <v>61</v>
      </c>
      <c r="B42" s="14" t="s">
        <v>68</v>
      </c>
      <c r="C42" s="39">
        <v>3434738</v>
      </c>
      <c r="D42" s="39">
        <v>0</v>
      </c>
      <c r="E42" s="39">
        <v>3434738</v>
      </c>
      <c r="F42" s="16" t="s">
        <v>48</v>
      </c>
      <c r="G42" s="16" t="s">
        <v>48</v>
      </c>
      <c r="H42" s="25" t="s">
        <v>72</v>
      </c>
      <c r="I42" s="42">
        <v>251199000</v>
      </c>
      <c r="J42" s="43">
        <v>26333500</v>
      </c>
      <c r="K42" s="43">
        <v>122763800</v>
      </c>
      <c r="L42" s="19">
        <v>0</v>
      </c>
      <c r="M42" s="9"/>
      <c r="O42" s="7"/>
    </row>
    <row r="43" spans="1:15" s="6" customFormat="1" ht="13.5" x14ac:dyDescent="0.3">
      <c r="A43" s="16" t="s">
        <v>61</v>
      </c>
      <c r="B43" s="14" t="s">
        <v>70</v>
      </c>
      <c r="C43" s="39">
        <v>25621425</v>
      </c>
      <c r="D43" s="39">
        <v>0</v>
      </c>
      <c r="E43" s="39">
        <v>25621387</v>
      </c>
      <c r="F43" s="16" t="s">
        <v>48</v>
      </c>
      <c r="G43" s="16" t="s">
        <v>48</v>
      </c>
      <c r="H43" s="25" t="s">
        <v>75</v>
      </c>
      <c r="I43" s="42">
        <v>80398500</v>
      </c>
      <c r="J43" s="43">
        <v>6835500</v>
      </c>
      <c r="K43" s="43">
        <v>39385500</v>
      </c>
      <c r="L43" s="19">
        <v>2.0499999999999998</v>
      </c>
      <c r="M43" s="9"/>
      <c r="O43" s="7"/>
    </row>
    <row r="44" spans="1:15" s="6" customFormat="1" ht="13.5" x14ac:dyDescent="0.3">
      <c r="A44" s="45" t="s">
        <v>71</v>
      </c>
      <c r="B44" s="45"/>
      <c r="C44" s="17">
        <f>SUM(C39:C43)</f>
        <v>369812076</v>
      </c>
      <c r="D44" s="17">
        <f t="shared" ref="D44:E44" si="9">SUM(D39:D43)</f>
        <v>0</v>
      </c>
      <c r="E44" s="17">
        <f t="shared" si="9"/>
        <v>369811932</v>
      </c>
      <c r="F44" s="16" t="s">
        <v>48</v>
      </c>
      <c r="G44" s="16" t="s">
        <v>48</v>
      </c>
      <c r="H44" s="25" t="s">
        <v>77</v>
      </c>
      <c r="I44" s="42">
        <v>66575000</v>
      </c>
      <c r="J44" s="43">
        <v>5142650</v>
      </c>
      <c r="K44" s="43">
        <v>30844250</v>
      </c>
      <c r="L44" s="19">
        <v>3.03</v>
      </c>
      <c r="M44" s="9"/>
      <c r="O44" s="7"/>
    </row>
    <row r="45" spans="1:15" s="6" customFormat="1" ht="13.5" x14ac:dyDescent="0.3">
      <c r="A45" s="16" t="s">
        <v>73</v>
      </c>
      <c r="B45" s="14" t="s">
        <v>74</v>
      </c>
      <c r="C45" s="39">
        <v>2200000</v>
      </c>
      <c r="D45" s="39">
        <v>731049</v>
      </c>
      <c r="E45" s="39">
        <v>1246752</v>
      </c>
      <c r="F45" s="16" t="s">
        <v>48</v>
      </c>
      <c r="G45" s="16" t="s">
        <v>48</v>
      </c>
      <c r="H45" s="25" t="s">
        <v>79</v>
      </c>
      <c r="I45" s="42">
        <v>4163955570</v>
      </c>
      <c r="J45" s="43">
        <v>385645200</v>
      </c>
      <c r="K45" s="43">
        <v>1689919240</v>
      </c>
      <c r="L45" s="19">
        <v>4.12</v>
      </c>
      <c r="M45" s="9"/>
      <c r="O45" s="7"/>
    </row>
    <row r="46" spans="1:15" s="6" customFormat="1" ht="13.5" x14ac:dyDescent="0.3">
      <c r="A46" s="16" t="s">
        <v>73</v>
      </c>
      <c r="B46" s="14" t="s">
        <v>76</v>
      </c>
      <c r="C46" s="39">
        <v>7146109</v>
      </c>
      <c r="D46" s="39">
        <v>1571963</v>
      </c>
      <c r="E46" s="39">
        <v>3788331</v>
      </c>
      <c r="F46" s="16" t="s">
        <v>48</v>
      </c>
      <c r="G46" s="16" t="s">
        <v>48</v>
      </c>
      <c r="H46" s="25" t="s">
        <v>103</v>
      </c>
      <c r="I46" s="42">
        <v>3900000</v>
      </c>
      <c r="J46" s="43">
        <v>788900</v>
      </c>
      <c r="K46" s="43">
        <v>1193900</v>
      </c>
      <c r="L46" s="19">
        <v>0</v>
      </c>
      <c r="M46" s="9"/>
      <c r="O46" s="7"/>
    </row>
    <row r="47" spans="1:15" s="6" customFormat="1" ht="13.5" x14ac:dyDescent="0.3">
      <c r="A47" s="45" t="s">
        <v>78</v>
      </c>
      <c r="B47" s="45"/>
      <c r="C47" s="17">
        <f>SUM(C45:C46)</f>
        <v>9346109</v>
      </c>
      <c r="D47" s="17">
        <f t="shared" ref="D47:E47" si="10">SUM(D45:D46)</f>
        <v>2303012</v>
      </c>
      <c r="E47" s="17">
        <f t="shared" si="10"/>
        <v>5035083</v>
      </c>
      <c r="F47" s="16" t="s">
        <v>48</v>
      </c>
      <c r="G47" s="16" t="s">
        <v>48</v>
      </c>
      <c r="H47" s="25" t="s">
        <v>80</v>
      </c>
      <c r="I47" s="42">
        <v>5600000</v>
      </c>
      <c r="J47" s="43">
        <v>600000</v>
      </c>
      <c r="K47" s="43">
        <v>1830000</v>
      </c>
      <c r="L47" s="19">
        <v>0</v>
      </c>
      <c r="M47" s="9"/>
      <c r="O47" s="7"/>
    </row>
    <row r="48" spans="1:15" s="6" customFormat="1" ht="13.5" x14ac:dyDescent="0.3">
      <c r="A48" s="30"/>
      <c r="B48" s="30"/>
      <c r="C48" s="31"/>
      <c r="D48" s="31"/>
      <c r="E48" s="32"/>
      <c r="F48" s="16" t="s">
        <v>48</v>
      </c>
      <c r="G48" s="16" t="s">
        <v>48</v>
      </c>
      <c r="H48" s="25" t="s">
        <v>81</v>
      </c>
      <c r="I48" s="42">
        <v>1441154000</v>
      </c>
      <c r="J48" s="43">
        <v>113830240</v>
      </c>
      <c r="K48" s="43">
        <v>684122590</v>
      </c>
      <c r="L48" s="19">
        <v>0</v>
      </c>
      <c r="M48" s="9"/>
      <c r="O48" s="7"/>
    </row>
    <row r="49" spans="1:15" s="6" customFormat="1" ht="13.5" x14ac:dyDescent="0.3">
      <c r="A49" s="57"/>
      <c r="B49" s="58"/>
      <c r="C49" s="33"/>
      <c r="D49" s="33"/>
      <c r="E49" s="34"/>
      <c r="F49" s="16" t="s">
        <v>48</v>
      </c>
      <c r="G49" s="16" t="s">
        <v>48</v>
      </c>
      <c r="H49" s="25" t="s">
        <v>87</v>
      </c>
      <c r="I49" s="42">
        <v>10000000</v>
      </c>
      <c r="J49" s="43">
        <v>360000</v>
      </c>
      <c r="K49" s="43">
        <v>450000</v>
      </c>
      <c r="L49" s="19">
        <v>0</v>
      </c>
      <c r="M49" s="9"/>
      <c r="O49" s="7"/>
    </row>
    <row r="50" spans="1:15" s="6" customFormat="1" ht="13.5" x14ac:dyDescent="0.3">
      <c r="A50" s="35"/>
      <c r="B50" s="35"/>
      <c r="C50" s="36"/>
      <c r="D50" s="36"/>
      <c r="E50" s="37"/>
      <c r="F50" s="16" t="s">
        <v>48</v>
      </c>
      <c r="G50" s="16" t="s">
        <v>48</v>
      </c>
      <c r="H50" s="25" t="s">
        <v>82</v>
      </c>
      <c r="I50" s="42">
        <v>6100000</v>
      </c>
      <c r="J50" s="43">
        <v>403170</v>
      </c>
      <c r="K50" s="43">
        <v>2957770</v>
      </c>
      <c r="L50" s="19">
        <v>4.82</v>
      </c>
      <c r="M50" s="9"/>
      <c r="O50" s="7"/>
    </row>
    <row r="51" spans="1:15" s="6" customFormat="1" ht="13.5" x14ac:dyDescent="0.3">
      <c r="A51" s="27"/>
      <c r="B51" s="27"/>
      <c r="C51" s="28"/>
      <c r="D51" s="28"/>
      <c r="E51" s="29"/>
      <c r="F51" s="16" t="s">
        <v>48</v>
      </c>
      <c r="G51" s="16" t="s">
        <v>48</v>
      </c>
      <c r="H51" s="25" t="s">
        <v>83</v>
      </c>
      <c r="I51" s="42">
        <v>3000000</v>
      </c>
      <c r="J51" s="43">
        <v>500000</v>
      </c>
      <c r="K51" s="43">
        <v>500000</v>
      </c>
      <c r="L51" s="19">
        <v>7.34</v>
      </c>
      <c r="M51" s="9"/>
      <c r="O51" s="7"/>
    </row>
    <row r="52" spans="1:15" s="6" customFormat="1" ht="13.5" x14ac:dyDescent="0.3">
      <c r="A52" s="12"/>
      <c r="B52" s="12"/>
      <c r="F52" s="16" t="s">
        <v>48</v>
      </c>
      <c r="G52" s="16" t="s">
        <v>48</v>
      </c>
      <c r="H52" s="25" t="s">
        <v>84</v>
      </c>
      <c r="I52" s="42">
        <v>640289618</v>
      </c>
      <c r="J52" s="43">
        <v>41820730</v>
      </c>
      <c r="K52" s="43">
        <v>259230290</v>
      </c>
      <c r="L52" s="19">
        <v>13.81</v>
      </c>
      <c r="M52" s="9"/>
      <c r="O52" s="7"/>
    </row>
    <row r="53" spans="1:15" s="6" customFormat="1" ht="13.5" x14ac:dyDescent="0.3">
      <c r="A53" s="12"/>
      <c r="B53" s="12"/>
      <c r="D53" s="10"/>
      <c r="F53" s="16" t="s">
        <v>48</v>
      </c>
      <c r="G53" s="16" t="s">
        <v>48</v>
      </c>
      <c r="H53" s="25" t="s">
        <v>85</v>
      </c>
      <c r="I53" s="42">
        <v>14200000</v>
      </c>
      <c r="J53" s="43">
        <v>0</v>
      </c>
      <c r="K53" s="43">
        <v>6900000</v>
      </c>
      <c r="L53" s="19">
        <v>5.12</v>
      </c>
      <c r="M53" s="9"/>
      <c r="O53" s="7"/>
    </row>
    <row r="54" spans="1:15" s="6" customFormat="1" ht="13.5" x14ac:dyDescent="0.3">
      <c r="A54" s="12"/>
      <c r="B54" s="12"/>
      <c r="F54" s="16" t="s">
        <v>48</v>
      </c>
      <c r="G54" s="16" t="s">
        <v>48</v>
      </c>
      <c r="H54" s="25" t="s">
        <v>86</v>
      </c>
      <c r="I54" s="42">
        <v>550000</v>
      </c>
      <c r="J54" s="43">
        <v>180000</v>
      </c>
      <c r="K54" s="43">
        <v>1800000</v>
      </c>
      <c r="L54" s="19">
        <v>0</v>
      </c>
      <c r="M54" s="9"/>
      <c r="O54" s="7"/>
    </row>
    <row r="55" spans="1:15" s="6" customFormat="1" ht="13.5" x14ac:dyDescent="0.3">
      <c r="A55" s="12"/>
      <c r="B55" s="12"/>
      <c r="F55" s="16" t="s">
        <v>48</v>
      </c>
      <c r="G55" s="16" t="s">
        <v>48</v>
      </c>
      <c r="H55" s="25" t="s">
        <v>117</v>
      </c>
      <c r="I55" s="42">
        <v>3900000</v>
      </c>
      <c r="J55" s="43">
        <v>325020</v>
      </c>
      <c r="K55" s="43">
        <v>1950120</v>
      </c>
      <c r="L55" s="19">
        <v>0</v>
      </c>
      <c r="M55" s="9"/>
      <c r="O55" s="7"/>
    </row>
    <row r="56" spans="1:15" s="6" customFormat="1" ht="13.5" x14ac:dyDescent="0.3">
      <c r="A56" s="12"/>
      <c r="B56" s="12"/>
      <c r="F56" s="16" t="s">
        <v>48</v>
      </c>
      <c r="G56" s="16" t="s">
        <v>48</v>
      </c>
      <c r="H56" s="25" t="s">
        <v>104</v>
      </c>
      <c r="I56" s="42">
        <v>3738000</v>
      </c>
      <c r="J56" s="43">
        <v>270000</v>
      </c>
      <c r="K56" s="43">
        <v>630000</v>
      </c>
      <c r="L56" s="19">
        <v>8.7899999999999991</v>
      </c>
      <c r="M56" s="9"/>
      <c r="O56" s="7"/>
    </row>
    <row r="57" spans="1:15" s="6" customFormat="1" ht="13.5" x14ac:dyDescent="0.3">
      <c r="A57" s="12"/>
      <c r="B57" s="12"/>
      <c r="F57" s="16" t="s">
        <v>48</v>
      </c>
      <c r="G57" s="16" t="s">
        <v>48</v>
      </c>
      <c r="H57" s="24" t="s">
        <v>105</v>
      </c>
      <c r="I57" s="42">
        <v>15000000</v>
      </c>
      <c r="J57" s="43">
        <v>0</v>
      </c>
      <c r="K57" s="43">
        <v>15000000</v>
      </c>
      <c r="L57" s="19">
        <v>0</v>
      </c>
      <c r="M57" s="9"/>
      <c r="O57" s="7"/>
    </row>
    <row r="58" spans="1:15" s="6" customFormat="1" ht="13.5" x14ac:dyDescent="0.3">
      <c r="A58" s="12"/>
      <c r="B58" s="12"/>
      <c r="F58" s="16" t="s">
        <v>48</v>
      </c>
      <c r="G58" s="16" t="s">
        <v>48</v>
      </c>
      <c r="H58" s="24" t="s">
        <v>106</v>
      </c>
      <c r="I58" s="42">
        <v>50000000</v>
      </c>
      <c r="J58" s="43">
        <v>0</v>
      </c>
      <c r="K58" s="43">
        <v>0</v>
      </c>
      <c r="L58" s="19">
        <v>3.92</v>
      </c>
      <c r="M58" s="9"/>
      <c r="O58" s="7"/>
    </row>
    <row r="59" spans="1:15" s="6" customFormat="1" ht="13.5" x14ac:dyDescent="0.3">
      <c r="A59" s="12"/>
      <c r="B59" s="12"/>
      <c r="F59" s="16" t="s">
        <v>48</v>
      </c>
      <c r="G59" s="16" t="s">
        <v>48</v>
      </c>
      <c r="H59" s="26" t="s">
        <v>107</v>
      </c>
      <c r="I59" s="42">
        <v>5000000</v>
      </c>
      <c r="J59" s="43">
        <v>0</v>
      </c>
      <c r="K59" s="43">
        <v>0</v>
      </c>
      <c r="L59" s="19">
        <v>0</v>
      </c>
      <c r="M59" s="9"/>
      <c r="O59" s="7"/>
    </row>
    <row r="60" spans="1:15" s="6" customFormat="1" ht="13.5" x14ac:dyDescent="0.3">
      <c r="A60" s="12"/>
      <c r="B60" s="12"/>
      <c r="F60" s="16" t="s">
        <v>48</v>
      </c>
      <c r="G60" s="16" t="s">
        <v>48</v>
      </c>
      <c r="H60" s="26" t="s">
        <v>120</v>
      </c>
      <c r="I60" s="42">
        <v>1000000</v>
      </c>
      <c r="J60" s="43">
        <v>0</v>
      </c>
      <c r="K60" s="43">
        <v>0</v>
      </c>
      <c r="L60" s="19">
        <v>0</v>
      </c>
      <c r="M60" s="9"/>
      <c r="O60" s="7"/>
    </row>
    <row r="61" spans="1:15" s="6" customFormat="1" ht="16.5" customHeight="1" x14ac:dyDescent="0.3">
      <c r="A61" s="12"/>
      <c r="B61" s="12"/>
      <c r="F61" s="38" t="s">
        <v>108</v>
      </c>
      <c r="G61" s="54" t="s">
        <v>88</v>
      </c>
      <c r="H61" s="55"/>
      <c r="I61" s="23">
        <f>SUM(I29:I60)</f>
        <v>7165067003</v>
      </c>
      <c r="J61" s="23">
        <f>SUM(J29:J60)</f>
        <v>601606750</v>
      </c>
      <c r="K61" s="23">
        <f>SUM(K29:K60)</f>
        <v>3067355965</v>
      </c>
      <c r="L61" s="20"/>
      <c r="M61" s="9"/>
      <c r="O61" s="7"/>
    </row>
    <row r="62" spans="1:15" s="6" customFormat="1" ht="13.5" x14ac:dyDescent="0.3">
      <c r="A62" s="12"/>
      <c r="B62" s="12"/>
      <c r="F62" s="56" t="s">
        <v>88</v>
      </c>
      <c r="G62" s="56"/>
      <c r="H62" s="56"/>
      <c r="I62" s="17">
        <f>SUM(I61)</f>
        <v>7165067003</v>
      </c>
      <c r="J62" s="17">
        <f t="shared" ref="J62:K62" si="11">SUM(J61)</f>
        <v>601606750</v>
      </c>
      <c r="K62" s="17">
        <f t="shared" si="11"/>
        <v>3067355965</v>
      </c>
      <c r="L62" s="20"/>
      <c r="M62" s="9"/>
      <c r="O62" s="7"/>
    </row>
    <row r="63" spans="1:15" s="6" customFormat="1" ht="13.5" x14ac:dyDescent="0.3">
      <c r="A63" s="12"/>
      <c r="B63" s="12"/>
      <c r="F63" s="16" t="s">
        <v>89</v>
      </c>
      <c r="G63" s="16" t="s">
        <v>89</v>
      </c>
      <c r="H63" s="25" t="s">
        <v>90</v>
      </c>
      <c r="I63" s="42">
        <v>171855482</v>
      </c>
      <c r="J63" s="43">
        <v>0</v>
      </c>
      <c r="K63" s="43">
        <v>0</v>
      </c>
      <c r="L63" s="21">
        <v>5.87</v>
      </c>
      <c r="O63" s="7"/>
    </row>
    <row r="64" spans="1:15" s="6" customFormat="1" ht="13.5" x14ac:dyDescent="0.3">
      <c r="A64" s="12"/>
      <c r="B64" s="12"/>
      <c r="F64" s="16" t="s">
        <v>89</v>
      </c>
      <c r="G64" s="16" t="s">
        <v>89</v>
      </c>
      <c r="H64" s="25" t="s">
        <v>91</v>
      </c>
      <c r="I64" s="42">
        <v>88355515</v>
      </c>
      <c r="J64" s="43">
        <v>71907703</v>
      </c>
      <c r="K64" s="43">
        <v>89189885</v>
      </c>
      <c r="L64" s="19">
        <v>0</v>
      </c>
      <c r="O64" s="7"/>
    </row>
    <row r="65" spans="1:15" s="6" customFormat="1" ht="13.5" x14ac:dyDescent="0.3">
      <c r="A65" s="12"/>
      <c r="B65" s="12"/>
      <c r="F65" s="22" t="s">
        <v>89</v>
      </c>
      <c r="G65" s="44" t="s">
        <v>118</v>
      </c>
      <c r="H65" s="44"/>
      <c r="I65" s="23">
        <f>SUM(I63:I64)</f>
        <v>260210997</v>
      </c>
      <c r="J65" s="23">
        <f t="shared" ref="J65:K65" si="12">SUM(J63:J64)</f>
        <v>71907703</v>
      </c>
      <c r="K65" s="23">
        <f t="shared" si="12"/>
        <v>89189885</v>
      </c>
      <c r="L65" s="19">
        <v>0.06</v>
      </c>
      <c r="O65" s="7"/>
    </row>
    <row r="66" spans="1:15" s="6" customFormat="1" ht="13.5" x14ac:dyDescent="0.3">
      <c r="A66" s="12"/>
      <c r="B66" s="12"/>
      <c r="F66" s="45" t="s">
        <v>118</v>
      </c>
      <c r="G66" s="45"/>
      <c r="H66" s="45"/>
      <c r="I66" s="17">
        <f>SUM(I65)</f>
        <v>260210997</v>
      </c>
      <c r="J66" s="17">
        <f t="shared" ref="J66:K66" si="13">SUM(J65)</f>
        <v>71907703</v>
      </c>
      <c r="K66" s="17">
        <f t="shared" si="13"/>
        <v>89189885</v>
      </c>
      <c r="L66" s="20">
        <v>0.01</v>
      </c>
      <c r="O66" s="7"/>
    </row>
    <row r="67" spans="1:15" s="6" customFormat="1" ht="13.5" x14ac:dyDescent="0.3">
      <c r="A67" s="12"/>
      <c r="B67" s="12"/>
      <c r="L67" s="8">
        <v>0.01</v>
      </c>
      <c r="O67" s="7"/>
    </row>
  </sheetData>
  <mergeCells count="25">
    <mergeCell ref="G27:H27"/>
    <mergeCell ref="G61:H61"/>
    <mergeCell ref="F62:H62"/>
    <mergeCell ref="A27:B27"/>
    <mergeCell ref="A36:B36"/>
    <mergeCell ref="A38:B38"/>
    <mergeCell ref="A44:B44"/>
    <mergeCell ref="A47:B47"/>
    <mergeCell ref="A49:B49"/>
    <mergeCell ref="G65:H65"/>
    <mergeCell ref="F66:H66"/>
    <mergeCell ref="G23:H23"/>
    <mergeCell ref="A1:L1"/>
    <mergeCell ref="A3:B4"/>
    <mergeCell ref="D3:E3"/>
    <mergeCell ref="F3:H4"/>
    <mergeCell ref="J3:K3"/>
    <mergeCell ref="L3:L4"/>
    <mergeCell ref="A12:B12"/>
    <mergeCell ref="A5:B5"/>
    <mergeCell ref="F5:H5"/>
    <mergeCell ref="G12:H12"/>
    <mergeCell ref="G15:H15"/>
    <mergeCell ref="F24:H24"/>
    <mergeCell ref="F28:H28"/>
  </mergeCells>
  <phoneticPr fontId="3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 및 세출 결산보고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북부노인복지관</dc:creator>
  <cp:lastModifiedBy>북부노인복지관</cp:lastModifiedBy>
  <dcterms:created xsi:type="dcterms:W3CDTF">2025-10-31T05:01:30Z</dcterms:created>
  <dcterms:modified xsi:type="dcterms:W3CDTF">2026-07-06T09:50:01Z</dcterms:modified>
</cp:coreProperties>
</file>